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72" documentId="120_S{2AC9BD13-BADA-5192-A53E-5A8FF88502F6}" xr6:coauthVersionLast="47" xr6:coauthVersionMax="47" xr10:uidLastSave="{2C2567B0-AE50-455D-8BF0-C9FD9381506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<sst xmlns="http://schemas.openxmlformats.org/spreadsheetml/2006/main" count="180300" uniqueCount="39134">
  <si>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</si>
  <si>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</si>
  <si>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</si>
  <si>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</si>
  <si>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</si>
  <si>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</si>
  <si>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</si>
  <si>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</si>
  <si>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</si>
  <si>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</si>
  <si>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</si>
  <si>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</si>
  <si>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</si>
  <si>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</si>
  <si>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</si>
  <si>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</si>
  <si>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</si>
  <si>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</si>
  <si>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</si>
  <si>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</si>
  <si>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</si>
  <si>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</si>
  <si>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</si>
  <si>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</si>
  <si>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</si>
  <si>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</si>
  <si>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</si>
  <si>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</si>
  <si>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</si>
  <si>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</si>
  <si>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</si>
  <si>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</si>
  <si>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</si>
  <si>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</si>
  <si>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</si>
  <si>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</si>
  <si>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</si>
  <si>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</si>
  <si>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</si>
  <si>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</si>
  <si>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</si>
  <si>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</si>
  <si>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</si>
  <si>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</si>
  <si>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</si>
  <si>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</si>
  <si>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</si>
  <si>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</si>
  <si>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</si>
  <si>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</si>
  <si>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</si>
  <si>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</si>
  <si>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</si>
  <si>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</si>
  <si>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</si>
  <si>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</si>
  <si>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</si>
  <si>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</si>
  <si>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</si>
  <si>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</si>
  <si>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</si>
  <si>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</si>
  <si>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</si>
  <si>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</si>
  <si>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</si>
  <si>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</si>
  <si>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</si>
  <si>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</si>
  <si>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</si>
  <si>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</si>
  <si>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</si>
  <si>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</si>
  <si>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</si>
  <si>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</si>
  <si>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</si>
  <si>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</si>
  <si>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</si>
  <si>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</si>
  <si>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</si>
  <si>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</si>
  <si>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</si>
  <si>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</si>
  <si>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</si>
  <si>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</si>
  <si>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</si>
  <si>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</si>
  <si>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</si>
  <si>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</si>
  <si>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</si>
  <si>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</si>
  <si>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</si>
  <si>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</si>
  <si>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</si>
  <si>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</si>
  <si>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</si>
  <si>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</si>
  <si>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</si>
  <si>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</si>
  <si>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</si>
  <si>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</si>
  <si>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</si>
  <si>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</si>
  <si>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</si>
  <si>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</si>
  <si>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</si>
  <si>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</si>
  <si>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</si>
  <si>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</si>
  <si>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</si>
  <si>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</si>
  <si>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</si>
  <si>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</si>
  <si>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</si>
  <si>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</si>
  <si>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</si>
  <si>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</si>
  <si>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</si>
  <si>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</si>
  <si>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</si>
  <si>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</si>
  <si>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</si>
  <si>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</si>
  <si>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</si>
  <si>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</si>
  <si>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</si>
  <si>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</si>
  <si>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</si>
  <si>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</si>
  <si>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</si>
  <si>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</si>
  <si>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</si>
  <si>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</si>
  <si>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</si>
  <si>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</si>
  <si>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</si>
  <si>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</si>
  <si>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</si>
  <si>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</si>
  <si>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</si>
  <si>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</si>
  <si>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</si>
  <si>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</si>
  <si>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</si>
  <si>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</si>
  <si>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</si>
  <si>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</si>
  <si>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</si>
  <si>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</si>
  <si>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</si>
  <si>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</si>
  <si>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</si>
  <si>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</si>
  <si>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</si>
  <si>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</si>
  <si>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</si>
  <si>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</si>
  <si>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</si>
  <si>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</si>
  <si>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</si>
  <si>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</si>
  <si>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</si>
  <si>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</si>
  <si>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</si>
  <si>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</si>
  <si>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</si>
  <si>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</si>
  <si>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</si>
  <si>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</si>
  <si>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</si>
  <si>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</si>
  <si>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</si>
  <si>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</si>
  <si>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</si>
  <si>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</si>
  <si>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</si>
  <si>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</si>
  <si>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</si>
  <si>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</si>
  <si>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</si>
  <si>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</si>
  <si>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</si>
  <si>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</si>
  <si>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</si>
  <si>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</si>
  <si>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</si>
  <si>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</si>
  <si>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</si>
  <si>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</si>
  <si>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</si>
  <si>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</si>
  <si>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</si>
  <si>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</si>
  <si>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</si>
  <si>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</si>
  <si>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</si>
  <si>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</si>
  <si>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</si>
  <si>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</si>
  <si>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</si>
  <si>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</si>
  <si>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</si>
  <si>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</si>
  <si>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</si>
  <si>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</si>
  <si>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</si>
  <si>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</si>
  <si>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</si>
  <si>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</si>
  <si>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</si>
  <si>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</si>
  <si>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</si>
  <si>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</si>
  <si>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</si>
  <si>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</si>
  <si>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</si>
  <si>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</si>
  <si>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</si>
  <si>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</si>
  <si>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</si>
  <si>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</si>
  <si>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</si>
  <si>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</si>
  <si>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</si>
  <si>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</si>
  <si>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</si>
  <si>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</si>
  <si>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</si>
  <si>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</si>
  <si>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</si>
  <si>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</si>
  <si>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</si>
  <si>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</si>
  <si>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</si>
  <si>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</si>
  <si>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</si>
  <si>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</si>
  <si>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</si>
  <si>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</si>
  <si>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</si>
  <si>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</si>
  <si>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</si>
  <si>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</si>
  <si>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</si>
  <si>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</si>
  <si>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</si>
  <si>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</si>
  <si>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</si>
  <si>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</si>
  <si>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</si>
  <si>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</si>
  <si>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</si>
  <si>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</si>
  <si>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</si>
  <si>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</si>
  <si>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</si>
  <si>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</si>
  <si>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</si>
  <si>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</si>
  <si>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</si>
  <si>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</si>
  <si>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</si>
  <si>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</si>
  <si>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</si>
  <si>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</si>
  <si>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</si>
  <si>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</si>
  <si>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</si>
  <si>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</si>
  <si>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</si>
  <si>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</si>
  <si>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</si>
  <si>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</si>
  <si>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</si>
  <si>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</si>
  <si>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</si>
  <si>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</si>
  <si>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</si>
  <si>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</si>
  <si>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</si>
  <si>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</si>
  <si>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</si>
  <si>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</si>
  <si>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</si>
  <si>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</si>
  <si>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</si>
  <si>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</si>
  <si>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</si>
  <si>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</si>
  <si>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</si>
  <si>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</si>
  <si>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</si>
  <si>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</si>
  <si>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</si>
  <si>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</si>
  <si>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</si>
  <si>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</si>
  <si>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</si>
  <si>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</si>
  <si>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</si>
  <si>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</si>
  <si>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</si>
  <si>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</si>
  <si>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</si>
  <si>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</si>
  <si>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</si>
  <si>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</si>
  <si>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</si>
  <si>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</si>
  <si>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</si>
  <si>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</si>
  <si>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</si>
  <si>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</si>
  <si>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</si>
  <si>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</si>
  <si>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</si>
  <si>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</si>
  <si>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</si>
  <si>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</si>
  <si>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</si>
  <si>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</si>
  <si>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</si>
  <si>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</si>
  <si>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</si>
  <si>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</si>
  <si>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</si>
  <si>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</si>
  <si>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</si>
  <si>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</si>
  <si>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</si>
  <si>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</si>
  <si>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</si>
  <si>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</si>
  <si>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</si>
  <si>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</si>
  <si>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</si>
  <si>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</si>
  <si>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</si>
  <si>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</si>
  <si>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</si>
  <si>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</si>
  <si>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</si>
  <si>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</si>
  <si>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</si>
  <si>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</si>
  <si>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</si>
  <si>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</si>
  <si>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</si>
  <si>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</si>
  <si>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</si>
  <si>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</si>
  <si>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</si>
  <si>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</si>
  <si>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</si>
  <si>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</si>
  <si>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</si>
  <si>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</si>
  <si>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</si>
  <si>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</si>
  <si>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</si>
  <si>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</si>
  <si>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</si>
  <si>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</si>
  <si>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</si>
  <si>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</si>
  <si>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</si>
  <si>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</si>
  <si>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</si>
  <si>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</si>
  <si>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</si>
  <si>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</si>
  <si>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</si>
  <si>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</si>
  <si>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</si>
  <si>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</si>
  <si>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</si>
  <si>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</si>
  <si>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</si>
  <si>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</si>
  <si>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</si>
  <si>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</si>
  <si>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</si>
  <si>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</si>
  <si>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</si>
  <si>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</si>
  <si>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</si>
  <si>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</si>
  <si>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</si>
  <si>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</si>
  <si>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</si>
  <si>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</si>
  <si>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</si>
  <si>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</si>
  <si>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</si>
  <si>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</si>
  <si>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</si>
  <si>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</si>
  <si>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</si>
  <si>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</si>
  <si>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</si>
  <si>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</si>
  <si>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</si>
  <si>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</si>
  <si>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</si>
  <si>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</si>
  <si>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</si>
  <si>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</si>
  <si>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</si>
  <si>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</si>
  <si>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</si>
  <si>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</si>
  <si>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</si>
  <si>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</si>
  <si>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</si>
  <si>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</si>
  <si>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</si>
  <si>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</si>
  <si>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</si>
  <si>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</si>
  <si>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</si>
  <si>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</si>
  <si>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</si>
  <si>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</si>
  <si>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</si>
  <si>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</si>
  <si>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</si>
  <si>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</si>
  <si>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</si>
  <si>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</si>
  <si>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</si>
  <si>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</si>
  <si>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</si>
  <si>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</si>
  <si>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</si>
  <si>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</si>
  <si>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</si>
  <si>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</si>
  <si>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</si>
  <si>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</si>
  <si>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</si>
  <si>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</si>
  <si>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</si>
  <si>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</si>
  <si>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</si>
  <si>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</si>
  <si>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</si>
  <si>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</si>
  <si>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</si>
  <si>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</si>
  <si>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</si>
  <si>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</si>
  <si>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</si>
  <si>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</si>
  <si>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</si>
  <si>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</si>
  <si>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</si>
  <si>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</si>
  <si>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</si>
  <si>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</si>
  <si>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</si>
  <si>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</si>
  <si>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</si>
  <si>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</si>
  <si>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</si>
  <si>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</si>
  <si>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</si>
  <si>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</si>
  <si>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</si>
  <si>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</si>
  <si>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</si>
  <si>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</si>
  <si>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</si>
  <si>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</si>
  <si>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</si>
  <si>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</si>
  <si>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</si>
  <si>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</si>
  <si>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</si>
  <si>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</si>
  <si>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</si>
  <si>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</si>
  <si>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</si>
  <si>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</si>
  <si>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</si>
  <si>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</si>
  <si>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</si>
  <si>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</si>
  <si>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</si>
  <si>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</si>
  <si>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</si>
  <si>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</si>
  <si>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</si>
  <si>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</si>
  <si>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</si>
  <si>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</si>
  <si>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</si>
  <si>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</si>
  <si>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</si>
  <si>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</si>
  <si>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</si>
  <si>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</si>
  <si>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</si>
  <si>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</si>
  <si>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</si>
  <si>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</si>
  <si>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</si>
  <si>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</si>
  <si>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</si>
  <si>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</si>
  <si>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</si>
  <si>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</si>
  <si>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</si>
  <si>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</si>
  <si>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</si>
  <si>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</si>
  <si>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</si>
  <si>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</si>
  <si>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</si>
  <si>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</si>
  <si>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</si>
  <si>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</si>
  <si>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</si>
  <si>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</si>
  <si>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</si>
  <si>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</si>
  <si>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</si>
  <si>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</si>
  <si>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</si>
  <si>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</si>
  <si>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</si>
  <si>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</si>
  <si>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</si>
  <si>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</si>
  <si>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</si>
  <si>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</si>
  <si>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</si>
  <si>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</si>
  <si>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</si>
  <si>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</si>
  <si>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</si>
  <si>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</si>
  <si>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</si>
  <si>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</si>
  <si>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</si>
  <si>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</si>
  <si>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</si>
  <si>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</si>
  <si>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</si>
  <si>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</si>
  <si>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</si>
  <si>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</si>
  <si>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</si>
  <si>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</si>
  <si>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</si>
  <si>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</si>
  <si>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</si>
  <si>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</si>
  <si>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</si>
  <si>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</si>
  <si>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</si>
  <si>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</si>
  <si>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</si>
  <si>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</si>
  <si>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</si>
  <si>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</si>
  <si>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</si>
  <si>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</si>
  <si>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</si>
  <si>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</si>
  <si>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</si>
  <si>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</si>
  <si>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</si>
  <si>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</si>
  <si>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</si>
  <si>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</si>
  <si>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</si>
  <si>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</si>
  <si>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</si>
  <si>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</si>
  <si>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</si>
  <si>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</si>
  <si>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</si>
  <si>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</si>
  <si>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</si>
  <si>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</si>
  <si>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</si>
  <si>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</si>
  <si>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</si>
  <si>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</si>
  <si>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</si>
  <si>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</si>
  <si>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</si>
  <si>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</si>
  <si>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</si>
  <si>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</si>
  <si>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</si>
  <si>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</si>
  <si>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</si>
  <si>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</si>
  <si>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</si>
  <si>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</si>
  <si>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</si>
  <si>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</si>
  <si>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</si>
  <si>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</si>
  <si>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</si>
  <si>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</si>
  <si>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</si>
  <si>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</si>
  <si>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</si>
  <si>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</si>
  <si>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</si>
  <si>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</si>
  <si>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</si>
  <si>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</si>
  <si>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</si>
  <si>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</si>
  <si>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</si>
  <si>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</si>
  <si>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</si>
  <si>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</si>
  <si>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</si>
  <si>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</si>
  <si>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</si>
  <si>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</si>
  <si>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</si>
  <si>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</si>
  <si>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</si>
  <si>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</si>
  <si>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</si>
  <si>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</si>
  <si>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</si>
  <si>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</si>
  <si>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</si>
  <si>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</si>
  <si>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</si>
  <si>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</si>
  <si>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</si>
  <si>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</si>
  <si>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</si>
  <si>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</si>
  <si>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</si>
  <si>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</si>
  <si>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</si>
  <si>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</si>
  <si>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</si>
  <si>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</si>
  <si>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</si>
  <si>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</si>
  <si>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</si>
  <si>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</si>
  <si>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</si>
  <si>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</si>
  <si>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</si>
  <si>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</si>
  <si>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</si>
  <si>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</si>
  <si>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</si>
  <si>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</si>
  <si>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</si>
  <si>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</si>
  <si>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</si>
  <si>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</si>
  <si>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</si>
  <si>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</si>
  <si>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</si>
  <si>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</si>
  <si>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</si>
  <si>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</si>
  <si>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</si>
  <si>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</si>
  <si>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</si>
  <si>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</si>
  <si>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</si>
  <si>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</si>
  <si>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</si>
  <si>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</si>
  <si>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</si>
  <si>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</si>
  <si>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</si>
  <si>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</si>
  <si>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</si>
  <si>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</si>
  <si>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</si>
  <si>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</si>
  <si>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</si>
  <si>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</si>
  <si>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</si>
  <si>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</si>
  <si>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</si>
  <si>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</si>
  <si>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</si>
  <si>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</si>
  <si>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</si>
  <si>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</si>
  <si>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</si>
  <si>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</si>
  <si>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</si>
  <si>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</si>
  <si>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</si>
  <si>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</si>
  <si>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</si>
  <si>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</si>
  <si>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</si>
  <si>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</si>
  <si>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</si>
  <si>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</si>
  <si>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</si>
  <si>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</si>
  <si>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</si>
  <si>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</si>
  <si>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</si>
  <si>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</si>
  <si>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</si>
  <si>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</si>
  <si>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</si>
  <si>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</si>
  <si>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</si>
  <si>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</si>
  <si>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</si>
  <si>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</si>
  <si>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</si>
  <si>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</si>
  <si>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</si>
  <si>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</si>
  <si>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</si>
  <si>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</si>
  <si>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</si>
  <si>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</si>
  <si>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</si>
  <si>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</si>
  <si>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</si>
  <si>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</si>
  <si>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</si>
  <si>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</si>
  <si>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</si>
  <si>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</si>
  <si>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</si>
  <si>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</si>
  <si>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</si>
  <si>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</si>
  <si>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</si>
  <si>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</si>
  <si>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</si>
  <si>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</si>
  <si>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</si>
  <si>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</si>
  <si>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</si>
  <si>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</si>
  <si>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</si>
  <si>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</si>
  <si>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</si>
  <si>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</si>
  <si>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</si>
  <si>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</si>
  <si>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</si>
  <si>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</si>
  <si>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</si>
  <si>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</si>
  <si>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</si>
  <si>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</si>
  <si>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</si>
  <si>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</si>
  <si>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</si>
  <si>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</si>
  <si>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</si>
  <si>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</si>
  <si>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</si>
  <si>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</si>
  <si>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</si>
  <si>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</si>
  <si>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</si>
  <si>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</si>
  <si>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</si>
  <si>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</si>
  <si>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</si>
  <si>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</si>
  <si>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</si>
  <si>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</si>
  <si>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</si>
  <si>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</si>
  <si>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</si>
  <si>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</si>
  <si>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</si>
  <si>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</si>
  <si>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</si>
  <si>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</si>
  <si>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</si>
  <si>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</si>
  <si>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</si>
  <si>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</si>
  <si>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</si>
  <si>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</si>
  <si>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</si>
  <si>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</si>
  <si>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</si>
  <si>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</si>
  <si>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</si>
  <si>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</si>
  <si>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</si>
  <si>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</si>
  <si>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</si>
  <si>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</si>
  <si>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</si>
  <si>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</si>
  <si>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</si>
  <si>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</si>
  <si>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</si>
  <si>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</si>
  <si>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</si>
  <si>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</si>
  <si>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</si>
  <si>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</si>
  <si>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</si>
  <si>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</si>
  <si>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</si>
  <si>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</si>
  <si>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</si>
  <si>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</si>
  <si>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</si>
  <si>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</si>
  <si>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</si>
  <si>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</si>
  <si>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</si>
  <si>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</si>
  <si>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</si>
  <si>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</si>
  <si>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</si>
  <si>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</si>
  <si>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</si>
  <si>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</si>
  <si>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</si>
  <si>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</si>
  <si>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</si>
  <si>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</si>
  <si>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</si>
  <si>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</si>
  <si>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</si>
  <si>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</si>
  <si>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</si>
  <si>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</si>
  <si>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</si>
  <si>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</si>
  <si>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</si>
  <si>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</si>
  <si>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</si>
  <si>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</si>
  <si>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</si>
  <si>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</si>
  <si>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</si>
  <si>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</si>
  <si>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</si>
  <si>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</si>
  <si>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</si>
  <si>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</si>
  <si>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</si>
  <si>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</si>
  <si>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</si>
  <si>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</si>
  <si>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</si>
  <si>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</si>
  <si>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</si>
  <si>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</si>
  <si>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</si>
  <si>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</si>
  <si>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</si>
  <si>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</si>
  <si>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</si>
  <si>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</si>
  <si>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</si>
  <si>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</si>
  <si>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</si>
  <si>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</si>
  <si>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</si>
  <si>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</si>
  <si>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</si>
  <si>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</si>
  <si>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</si>
  <si>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</si>
  <si>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</si>
  <si>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</si>
  <si>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</si>
  <si>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</si>
  <si>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</si>
  <si>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</si>
  <si>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</si>
  <si>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</si>
  <si>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</si>
  <si>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</si>
  <si>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</si>
  <si>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</si>
  <si>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</si>
  <si>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</si>
  <si>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</si>
  <si>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</si>
  <si>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</si>
  <si>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</si>
  <si>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</si>
  <si>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</si>
  <si>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</si>
  <si>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</si>
  <si>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</si>
  <si>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</si>
  <si>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</si>
  <si>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</si>
  <si>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</si>
  <si>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</si>
  <si>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</si>
  <si>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</si>
  <si>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</si>
  <si>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</si>
  <si>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</si>
  <si>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</si>
  <si>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</si>
  <si>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</si>
  <si>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</si>
  <si>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</si>
  <si>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</si>
  <si>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</si>
  <si>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</si>
  <si>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</si>
  <si>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</si>
  <si>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</si>
  <si>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</si>
  <si>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</si>
  <si>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</si>
  <si>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</si>
  <si>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</si>
  <si>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</si>
  <si>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</si>
  <si>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</si>
  <si>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</si>
  <si>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</si>
  <si>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</si>
  <si>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</si>
  <si>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</si>
  <si>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</si>
  <si>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</si>
  <si>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</si>
  <si>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</si>
  <si>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</si>
  <si>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</si>
  <si>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</si>
  <si>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</si>
  <si>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</si>
  <si>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</si>
  <si>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</si>
  <si>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</si>
  <si>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</si>
  <si>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</si>
  <si>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</si>
  <si>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</si>
  <si>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</si>
  <si>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</si>
  <si>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</si>
  <si>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</si>
  <si>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</si>
  <si>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</si>
  <si>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</si>
  <si>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</si>
  <si>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</si>
  <si>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</si>
  <si>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</si>
  <si>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</si>
  <si>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</si>
  <si>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</si>
  <si>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</si>
  <si>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</si>
  <si>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</si>
  <si>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</si>
  <si>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</si>
  <si>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</si>
  <si>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</si>
  <si>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</si>
  <si>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</si>
  <si>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</si>
  <si>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</si>
  <si>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</si>
  <si>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</si>
  <si>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</si>
  <si>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</si>
  <si>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</si>
  <si>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</si>
  <si>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</si>
  <si>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</si>
  <si>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</si>
  <si>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</si>
  <si>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</si>
  <si>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</si>
  <si>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</si>
  <si>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</si>
  <si>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</si>
  <si>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</si>
  <si>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</si>
  <si>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</si>
  <si>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</si>
  <si>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</si>
  <si>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</si>
  <si>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</si>
  <si>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</si>
  <si>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</si>
  <si>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</si>
  <si>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</si>
  <si>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</si>
  <si>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</si>
  <si>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</si>
  <si>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</si>
  <si>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</si>
  <si>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</si>
  <si>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</si>
  <si>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</si>
  <si>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</si>
  <si>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</si>
  <si>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</si>
  <si>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</si>
  <si>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</si>
  <si>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</si>
  <si>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</si>
  <si>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</si>
  <si>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</si>
  <si>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</si>
  <si>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</si>
  <si>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</si>
  <si>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</si>
  <si>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</si>
  <si>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</si>
  <si>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</si>
  <si>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</si>
  <si>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</si>
  <si>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</si>
  <si>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</si>
  <si>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</si>
  <si>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</si>
  <si>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</si>
  <si>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</si>
  <si>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</si>
  <si>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</si>
  <si>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</si>
  <si>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</si>
  <si>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</si>
  <si>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</si>
  <si>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</si>
  <si>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</si>
  <si>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</si>
  <si>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</si>
  <si>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</si>
  <si>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</si>
  <si>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</si>
  <si>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</si>
  <si>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</si>
  <si>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</si>
  <si>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</si>
  <si>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</si>
  <si>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</si>
  <si>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</si>
  <si>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</si>
  <si>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</si>
  <si>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</si>
  <si>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</si>
  <si>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</si>
  <si>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</si>
  <si>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</si>
  <si>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</si>
  <si>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</si>
  <si>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</si>
  <si>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</si>
  <si>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</si>
  <si>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</si>
  <si>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</si>
  <si>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</si>
  <si>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</si>
  <si>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</si>
  <si>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</si>
  <si>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</si>
  <si>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</si>
  <si>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</si>
  <si>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</si>
  <si>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</si>
  <si>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</si>
  <si>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</si>
  <si>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</si>
  <si>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</si>
  <si>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</si>
  <si>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</si>
  <si>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</si>
  <si>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</si>
  <si>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</si>
  <si>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</si>
  <si>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</si>
  <si>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</si>
  <si>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</si>
  <si>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</si>
  <si>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</si>
  <si>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</si>
  <si>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</si>
  <si>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</si>
  <si>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</si>
  <si>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</si>
  <si>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</si>
  <si>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</si>
  <si>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</si>
  <si>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</si>
  <si>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</si>
  <si>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</si>
  <si>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</si>
  <si>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</si>
  <si>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</si>
  <si>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</si>
  <si>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</si>
  <si>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</si>
  <si>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</si>
  <si>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</si>
  <si>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</si>
  <si>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</si>
  <si>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</si>
  <si>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</si>
  <si>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</si>
  <si>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</si>
  <si>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</si>
  <si>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</si>
  <si>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</si>
  <si>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</si>
  <si>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</si>
  <si>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</si>
  <si>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</si>
  <si>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</si>
  <si>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</si>
  <si>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</si>
  <si>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</si>
  <si>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</si>
  <si>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</si>
  <si>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</si>
  <si>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</si>
  <si>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</si>
  <si>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</si>
  <si>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</si>
  <si>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</si>
  <si>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</si>
  <si>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</si>
  <si>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</si>
  <si>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</si>
  <si>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</si>
  <si>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</si>
  <si>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</si>
  <si>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</si>
  <si>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</si>
  <si>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</si>
  <si>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</si>
  <si>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</si>
  <si>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</si>
  <si>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</si>
  <si>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</si>
  <si>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</si>
  <si>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</si>
  <si>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</si>
  <si>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</si>
  <si>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</si>
  <si>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</si>
  <si>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</si>
  <si>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</si>
  <si>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</si>
  <si>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</si>
  <si>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</si>
  <si>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</si>
  <si>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</si>
  <si>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</si>
  <si>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</si>
  <si>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</si>
  <si>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</si>
  <si>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</si>
  <si>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</si>
  <si>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</si>
  <si>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</si>
  <si>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</si>
  <si>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</si>
  <si>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</si>
  <si>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</si>
  <si>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</si>
  <si>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</si>
  <si>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</si>
  <si>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</si>
  <si>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</si>
  <si>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</si>
  <si>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</si>
  <si>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</si>
  <si>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</si>
  <si>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</si>
  <si>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</si>
  <si>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</si>
  <si>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</si>
  <si>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</si>
  <si>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</si>
  <si>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</si>
  <si>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</si>
  <si>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</si>
  <si>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</si>
  <si>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</si>
  <si>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</si>
  <si>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</si>
  <si>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</si>
  <si>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</si>
  <si>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</si>
  <si>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</si>
  <si>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</si>
  <si>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</si>
  <si>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</si>
  <si>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</si>
  <si>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</si>
  <si>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</si>
  <si>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</si>
  <si>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</si>
  <si>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</si>
  <si>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</si>
  <si>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</si>
  <si>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</si>
  <si>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</si>
  <si>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</si>
  <si>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</si>
  <si>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</si>
  <si>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</si>
  <si>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</si>
  <si>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</si>
  <si>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</si>
  <si>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</si>
  <si>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</si>
  <si>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</si>
  <si>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</si>
  <si>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</si>
  <si>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</si>
  <si>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</si>
  <si>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</si>
  <si>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</si>
  <si>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</si>
  <si>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</si>
  <si>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</si>
  <si>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</si>
  <si>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</si>
  <si>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</si>
  <si>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</si>
  <si>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</si>
  <si>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</si>
  <si>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</si>
  <si>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</si>
  <si>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</si>
  <si>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</si>
  <si>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</si>
  <si>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</si>
  <si>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</si>
  <si>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</si>
  <si>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</si>
  <si>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</si>
  <si>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</si>
  <si>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</si>
  <si>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</si>
  <si>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</si>
  <si>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</si>
  <si>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</si>
  <si>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</si>
  <si>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</si>
  <si>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</si>
  <si>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</si>
  <si>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</si>
  <si>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</si>
  <si>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</si>
  <si>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</si>
  <si>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</si>
  <si>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</si>
  <si>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</si>
  <si>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</si>
  <si>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</si>
  <si>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</si>
  <si>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</si>
  <si>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</si>
  <si>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</si>
  <si>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</si>
  <si>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</si>
  <si>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</si>
  <si>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</si>
  <si>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</si>
  <si>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</si>
  <si>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</si>
  <si>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</si>
  <si>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</si>
  <si>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</si>
  <si>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</si>
  <si>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</si>
  <si>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</si>
  <si>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</si>
  <si>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</si>
  <si>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</si>
  <si>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</si>
  <si>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</si>
  <si>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</si>
  <si>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</si>
  <si>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</si>
  <si>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</si>
  <si>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</si>
  <si>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</si>
  <si>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</si>
  <si>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</si>
  <si>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</si>
  <si>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</si>
  <si>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</si>
  <si>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</si>
  <si>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</si>
  <si>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</si>
  <si>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</si>
  <si>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</si>
  <si>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</si>
  <si>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</si>
  <si>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</si>
  <si>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</si>
  <si>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</si>
  <si>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</si>
  <si>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</si>
  <si>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</si>
  <si>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</si>
  <si>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</si>
  <si>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</si>
  <si>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</si>
  <si>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</si>
  <si>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</si>
  <si>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</si>
  <si>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</si>
  <si>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</si>
  <si>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</si>
  <si>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</si>
  <si>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</si>
  <si>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</si>
  <si>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</si>
  <si>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</si>
  <si>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</si>
  <si>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</si>
  <si>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</si>
  <si>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</si>
  <si>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</si>
  <si>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</si>
  <si>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</si>
  <si>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</si>
  <si>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</si>
  <si>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</si>
  <si>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</si>
  <si>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</si>
  <si>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</si>
  <si>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</si>
  <si>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</si>
  <si>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</si>
  <si>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</si>
  <si>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</si>
  <si>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</si>
  <si>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</si>
  <si>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</si>
  <si>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</si>
  <si>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</si>
  <si>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</si>
  <si>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</si>
  <si>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</si>
  <si>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</si>
  <si>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</si>
  <si>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</si>
  <si>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</si>
  <si>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</si>
  <si>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</si>
  <si>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</si>
  <si>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</si>
  <si>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</si>
  <si>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</si>
  <si>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</si>
  <si>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</si>
  <si>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</si>
  <si>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</si>
  <si>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</si>
  <si>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</si>
  <si>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</si>
  <si>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</si>
  <si>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</si>
  <si>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</si>
  <si>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</si>
  <si>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</si>
  <si>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</si>
  <si>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</si>
  <si>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</si>
  <si>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</si>
  <si>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</si>
  <si>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</si>
  <si>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</si>
  <si>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</si>
  <si>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</si>
  <si>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</si>
  <si>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</si>
  <si>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</si>
  <si>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</si>
  <si>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</si>
  <si>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</si>
  <si>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</si>
  <si>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</si>
  <si>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</si>
  <si>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</si>
  <si>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</si>
  <si>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</si>
  <si>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</si>
  <si>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</si>
  <si>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</si>
  <si>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</si>
  <si>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</si>
  <si>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</si>
  <si>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</si>
  <si>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</si>
  <si>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</si>
  <si>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</si>
  <si>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</si>
  <si>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</si>
  <si>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</si>
  <si>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</si>
  <si>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</si>
  <si>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</si>
  <si>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</si>
  <si>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</si>
  <si>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</si>
  <si>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</si>
  <si>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</si>
  <si>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</si>
  <si>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</si>
  <si>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</si>
  <si>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</si>
  <si>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</si>
  <si>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</si>
  <si>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</si>
  <si>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</si>
  <si>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</si>
  <si>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</si>
  <si>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</si>
  <si>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</si>
  <si>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</si>
  <si>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</si>
  <si>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</si>
  <si>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</si>
  <si>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</si>
  <si>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</si>
  <si>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</si>
  <si>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</si>
  <si>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</si>
  <si>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</si>
  <si>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</si>
  <si>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</si>
  <si>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</si>
  <si>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</si>
  <si>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</si>
  <si>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</si>
  <si>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</si>
  <si>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</si>
  <si>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</si>
  <si>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</si>
  <si>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</si>
  <si>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</si>
  <si>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</si>
  <si>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</si>
  <si>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</si>
  <si>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</si>
  <si>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</si>
  <si>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</si>
  <si>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</si>
  <si>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</si>
  <si>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</si>
  <si>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</si>
  <si>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</si>
  <si>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</si>
  <si>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</si>
  <si>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</si>
  <si>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</si>
  <si>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</si>
  <si>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</si>
  <si>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</si>
  <si>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</si>
  <si>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</si>
  <si>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</si>
  <si>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</si>
  <si>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</si>
  <si>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</si>
  <si>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</si>
  <si>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</si>
  <si>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</si>
  <si>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</si>
  <si>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</si>
  <si>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</si>
  <si>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</si>
  <si>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</si>
  <si>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</si>
  <si>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</si>
  <si>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</si>
  <si>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</si>
  <si>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</si>
  <si>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</si>
  <si>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</si>
  <si>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</si>
  <si>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</si>
  <si>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</si>
  <si>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</si>
  <si>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</si>
  <si>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</si>
  <si>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</si>
  <si>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</si>
  <si>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</si>
  <si>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</si>
  <si>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</si>
  <si>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</si>
  <si>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</si>
  <si>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</si>
  <si>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</si>
  <si>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</si>
  <si>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</si>
  <si>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</si>
  <si>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</si>
  <si>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</si>
  <si>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</si>
  <si>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</si>
  <si>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</si>
  <si>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</si>
  <si>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</si>
  <si>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</si>
  <si>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</si>
  <si>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</si>
  <si>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</si>
  <si>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</si>
  <si>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</si>
  <si>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</si>
  <si>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</si>
  <si>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</si>
  <si>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</si>
  <si>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</si>
  <si>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</si>
  <si>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</si>
  <si>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</si>
  <si>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</si>
  <si>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</si>
  <si>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</si>
  <si>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</si>
  <si>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</si>
  <si>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</si>
  <si>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</si>
  <si>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</si>
  <si>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</si>
  <si>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</si>
  <si>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</si>
  <si>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</si>
  <si>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</si>
  <si>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</si>
  <si>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</si>
  <si>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</si>
  <si>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</si>
  <si>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</si>
  <si>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</si>
  <si>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</si>
  <si>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</si>
  <si>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</si>
  <si>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</si>
  <si>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</si>
  <si>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</si>
  <si>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</si>
  <si>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</si>
  <si>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</si>
  <si>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</si>
  <si>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</si>
  <si>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</si>
  <si>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</si>
  <si>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</si>
  <si>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</si>
  <si>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</si>
  <si>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</si>
  <si>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</si>
  <si>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</si>
  <si>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</si>
  <si>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</si>
  <si>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</si>
  <si>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</si>
  <si>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</si>
  <si>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</si>
  <si>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</si>
  <si>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</si>
  <si>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</si>
  <si>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</si>
  <si>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</si>
  <si>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</si>
  <si>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</si>
  <si>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</si>
  <si>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</si>
  <si>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</si>
  <si>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</si>
  <si>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</si>
  <si>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</si>
  <si>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</si>
  <si>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</si>
  <si>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</si>
  <si>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</si>
  <si>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</si>
  <si>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</si>
  <si>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</si>
  <si>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</si>
  <si>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</si>
  <si>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</si>
  <si>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</si>
  <si>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</si>
  <si>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</si>
  <si>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</si>
  <si>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</si>
  <si>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</si>
  <si>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</si>
  <si>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</si>
  <si>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</si>
  <si>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</si>
  <si>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</si>
  <si>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</si>
  <si>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</si>
  <si>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</si>
  <si>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</si>
  <si>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</si>
  <si>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</si>
  <si>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</si>
  <si>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</si>
  <si>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</si>
  <si>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</si>
  <si>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</si>
  <si>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</si>
  <si>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</si>
  <si>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</si>
  <si>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</si>
  <si>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</si>
  <si>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</si>
  <si>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</si>
  <si>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</si>
  <si>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</si>
  <si>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</si>
  <si>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</si>
  <si>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</si>
  <si>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</si>
  <si>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</si>
  <si>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</si>
  <si>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</si>
  <si>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</si>
  <si>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</si>
  <si>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</si>
  <si>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</si>
  <si>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</si>
  <si>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</si>
  <si>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</si>
  <si>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</si>
  <si>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</si>
  <si>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</si>
  <si>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</si>
  <si>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</si>
  <si>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</si>
  <si>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</si>
  <si>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</si>
  <si>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</si>
  <si>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</si>
  <si>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</si>
  <si>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</si>
  <si>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</si>
  <si>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</si>
  <si>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</si>
  <si>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</si>
  <si>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</si>
  <si>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</si>
  <si>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</si>
  <si>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</si>
  <si>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</si>
  <si>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</si>
  <si>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</si>
  <si>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</si>
  <si>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</si>
  <si>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</si>
  <si>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</si>
  <si>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</si>
  <si>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</si>
  <si>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</si>
  <si>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</si>
  <si>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</si>
  <si>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</si>
  <si>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</si>
  <si>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</si>
  <si>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</si>
  <si>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</si>
  <si>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</si>
  <si>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</si>
  <si>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</si>
  <si>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</si>
  <si>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</si>
  <si>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</si>
  <si>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</si>
  <si>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</si>
  <si>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</si>
  <si>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</si>
  <si>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</si>
  <si>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</si>
  <si>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</si>
  <si>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</si>
  <si>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</si>
  <si>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</si>
  <si>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</si>
  <si>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</si>
  <si>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</si>
  <si>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</si>
  <si>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</si>
  <si>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</si>
  <si>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</si>
  <si>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</si>
  <si>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</si>
  <si>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</si>
  <si>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</si>
  <si>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</si>
  <si>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</si>
  <si>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</si>
  <si>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</si>
  <si>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</si>
  <si>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</si>
  <si>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</si>
  <si>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</si>
  <si>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</si>
  <si>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</si>
  <si>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</si>
  <si>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</si>
  <si>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</si>
  <si>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</si>
  <si>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</si>
  <si>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</si>
  <si>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</si>
  <si>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</si>
  <si>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</si>
  <si>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</si>
  <si>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</si>
  <si>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</si>
  <si>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</si>
  <si>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</si>
  <si>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</si>
  <si>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</si>
  <si>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</si>
  <si>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</si>
  <si>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</si>
  <si>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</si>
  <si>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</si>
  <si>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</si>
  <si>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</si>
  <si>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</si>
  <si>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</si>
  <si>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</si>
  <si>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</si>
  <si>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</si>
  <si>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</si>
  <si>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</si>
  <si>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</si>
  <si>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</si>
  <si>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</si>
  <si>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</si>
  <si>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</si>
  <si>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</si>
  <si>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</si>
  <si>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</si>
  <si>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</si>
  <si>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</si>
  <si>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</si>
  <si>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</si>
  <si>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</si>
  <si>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</si>
  <si>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</si>
  <si>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</si>
  <si>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</si>
  <si>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</si>
  <si>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</si>
  <si>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</si>
  <si>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</si>
  <si>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</si>
  <si>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</si>
  <si>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</si>
  <si>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</si>
  <si>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</si>
  <si>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</si>
  <si>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</si>
  <si>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</si>
  <si>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</si>
  <si>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</si>
  <si>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</si>
  <si>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</si>
  <si>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</si>
  <si>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</si>
  <si>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</si>
  <si>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</si>
  <si>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</si>
  <si>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</si>
  <si>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</si>
  <si>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</si>
  <si>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</si>
  <si>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</si>
  <si>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</si>
  <si>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</si>
  <si>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</si>
  <si>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</si>
  <si>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</si>
  <si>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</si>
  <si>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</si>
  <si>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</si>
  <si>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</si>
  <si>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</si>
  <si>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</si>
  <si>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</si>
  <si>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</si>
  <si>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</si>
  <si>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</si>
  <si>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</si>
  <si>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</si>
  <si>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</si>
  <si>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</si>
  <si>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</si>
  <si>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</si>
  <si>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</si>
  <si>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</si>
  <si>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</si>
  <si>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</si>
  <si>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</si>
  <si>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</si>
  <si>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</si>
  <si>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</si>
  <si>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</si>
  <si>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</si>
  <si>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</si>
  <si>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</si>
  <si>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</si>
  <si>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</si>
  <si>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</si>
  <si>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</si>
  <si>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</si>
  <si>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</si>
  <si>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</si>
  <si>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</si>
  <si>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</si>
  <si>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</si>
  <si>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</si>
  <si>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</si>
  <si>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</si>
  <si>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</si>
  <si>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</si>
  <si>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</si>
  <si>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</si>
  <si>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</si>
  <si>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</si>
  <si>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</si>
  <si>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</si>
  <si>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</si>
  <si>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</si>
  <si>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</si>
  <si>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</si>
  <si>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</si>
  <si>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</si>
  <si>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</si>
  <si>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</si>
  <si>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</si>
  <si>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</si>
  <si>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</si>
  <si>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</si>
  <si>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</si>
  <si>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</si>
  <si>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</si>
  <si>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</si>
  <si>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</si>
  <si>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</si>
  <si>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</si>
  <si>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</si>
  <si>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</si>
  <si>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</si>
  <si>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</si>
  <si>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</si>
  <si>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</si>
  <si>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</si>
  <si>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</si>
  <si>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</si>
  <si>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</si>
  <si>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</si>
  <si>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</si>
  <si>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</si>
  <si>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</si>
  <si>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</si>
  <si>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</si>
  <si>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</si>
  <si>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</si>
  <si>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</si>
  <si>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</si>
  <si>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</si>
  <si>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</si>
  <si>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</si>
  <si>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</si>
  <si>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</si>
  <si>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</si>
  <si>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</si>
  <si>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</si>
  <si>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</si>
  <si>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</si>
  <si>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</si>
  <si>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</si>
  <si>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</si>
  <si>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</si>
  <si>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</si>
  <si>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</si>
  <si>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</si>
  <si>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</si>
  <si>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</si>
  <si>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</si>
  <si>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</si>
  <si>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</si>
  <si>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</si>
  <si>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</si>
  <si>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</si>
  <si>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</si>
  <si>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</si>
  <si>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</si>
  <si>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</si>
  <si>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</si>
  <si>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</si>
  <si>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</si>
  <si>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</si>
  <si>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</si>
  <si>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</si>
  <si>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</si>
  <si>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</si>
  <si>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</si>
  <si>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</si>
  <si>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</si>
  <si>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</si>
  <si>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</si>
  <si>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</si>
  <si>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</si>
  <si>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</si>
  <si>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</si>
  <si>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</si>
  <si>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</si>
  <si>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</si>
  <si>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</si>
  <si>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</si>
  <si>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</si>
  <si>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</si>
  <si>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</si>
  <si>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</si>
  <si>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</si>
  <si>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</si>
  <si>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</si>
  <si>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</si>
  <si>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</si>
  <si>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</si>
  <si>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</si>
  <si>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</si>
  <si>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</si>
  <si>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</si>
  <si>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</si>
  <si>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</si>
  <si>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</si>
  <si>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</si>
  <si>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</si>
  <si>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</si>
  <si>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</si>
  <si>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</si>
  <si>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</si>
  <si>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</si>
  <si>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</si>
  <si>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</si>
  <si>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</si>
  <si>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</si>
  <si>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</si>
  <si>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</si>
  <si>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</si>
  <si>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</si>
  <si>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</si>
  <si>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</si>
  <si>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</si>
  <si>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</si>
  <si>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</si>
  <si>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</si>
  <si>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</si>
  <si>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</si>
  <si>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</si>
  <si>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</si>
  <si>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</si>
  <si>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</si>
  <si>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</si>
  <si>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</si>
  <si>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</si>
  <si>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</si>
  <si>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</si>
  <si>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</si>
  <si>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</si>
  <si>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</si>
  <si>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</si>
  <si>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</si>
  <si>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</si>
  <si>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</si>
  <si>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</si>
  <si>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</si>
  <si>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</si>
  <si>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</si>
  <si>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</si>
  <si>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</si>
  <si>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</si>
  <si>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</si>
  <si>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</si>
  <si>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</si>
  <si>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</si>
  <si>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</si>
  <si>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</si>
  <si>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</si>
  <si>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</si>
  <si>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</si>
  <si>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</si>
  <si>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</si>
  <si>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</si>
  <si>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</si>
  <si>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</si>
  <si>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</si>
  <si>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</si>
  <si>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</si>
  <si>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</si>
  <si>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</si>
  <si>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</si>
  <si>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</si>
  <si>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</si>
  <si>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</si>
  <si>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</si>
  <si>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</si>
  <si>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</si>
  <si>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</si>
  <si>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</si>
  <si>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</si>
  <si>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</si>
  <si>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</si>
  <si>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</si>
  <si>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</si>
  <si>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</si>
  <si>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</si>
  <si>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</si>
  <si>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</si>
  <si>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</si>
  <si>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</si>
  <si>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</si>
  <si>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</si>
  <si>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</si>
  <si>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</si>
  <si>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</si>
  <si>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</si>
  <si>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</si>
  <si>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</si>
  <si>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</si>
  <si>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</si>
  <si>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</si>
  <si>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</si>
  <si>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</si>
  <si>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</si>
  <si>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</si>
  <si>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</si>
  <si>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</si>
  <si>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</si>
  <si>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</si>
  <si>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</si>
  <si>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</si>
  <si>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</si>
  <si>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</si>
  <si>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</si>
  <si>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</si>
  <si>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</si>
  <si>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</si>
  <si>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</si>
  <si>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</si>
  <si>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</si>
  <si>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</si>
  <si>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</si>
  <si>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</si>
  <si>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</si>
  <si>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</si>
  <si>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</si>
  <si>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</si>
  <si>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</si>
  <si>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</si>
  <si>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</si>
  <si>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</si>
  <si>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</si>
  <si>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</si>
  <si>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</si>
  <si>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</si>
  <si>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</si>
  <si>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</si>
  <si>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</si>
  <si>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</si>
  <si>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</si>
  <si>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</si>
  <si>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</si>
  <si>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</si>
  <si>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</si>
  <si>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</si>
  <si>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</si>
  <si>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</si>
  <si>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</si>
  <si>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</si>
  <si>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</si>
  <si>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</si>
  <si>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</si>
  <si>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</si>
  <si>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</si>
  <si>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</si>
  <si>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</si>
  <si>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</si>
  <si>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</si>
  <si>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</si>
  <si>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</si>
  <si>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</si>
  <si>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</si>
  <si>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</si>
  <si>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</si>
  <si>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</si>
  <si>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</si>
  <si>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</si>
  <si>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</si>
  <si>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</si>
  <si>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</si>
  <si>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</si>
  <si>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</si>
  <si>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</si>
  <si>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</si>
  <si>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</si>
  <si>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</si>
  <si>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</si>
  <si>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</si>
  <si>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</si>
  <si>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</si>
  <si>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</si>
  <si>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</si>
  <si>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</si>
  <si>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</si>
  <si>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</si>
  <si>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</si>
  <si>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</si>
  <si>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</si>
  <si>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</si>
  <si>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</si>
  <si>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</si>
  <si>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</si>
  <si>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</si>
  <si>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</si>
  <si>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</si>
  <si>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</si>
  <si>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</si>
  <si>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</si>
  <si>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</si>
  <si>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</si>
  <si>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</si>
  <si>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</si>
  <si>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</si>
  <si>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</si>
  <si>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</si>
  <si>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</si>
  <si>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</si>
  <si>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</si>
  <si>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</si>
  <si>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</si>
  <si>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</si>
  <si>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</si>
  <si>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</si>
  <si>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</si>
  <si>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</si>
  <si>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</si>
  <si>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</si>
  <si>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</si>
  <si>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</si>
  <si>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</si>
  <si>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</si>
  <si>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</si>
  <si>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</si>
  <si>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</si>
  <si>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</si>
  <si>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</si>
  <si>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</si>
  <si>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</si>
  <si>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</si>
  <si>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</si>
  <si>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</si>
  <si>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</si>
  <si>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</si>
  <si>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</si>
  <si>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</si>
  <si>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</si>
  <si>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</si>
  <si>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</si>
  <si>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</si>
  <si>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</si>
  <si>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</si>
  <si>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</si>
  <si>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</si>
  <si>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</si>
  <si>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</si>
  <si>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</si>
  <si>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</si>
  <si>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</si>
  <si>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</si>
  <si>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</si>
  <si>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</si>
  <si>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</si>
  <si>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</si>
  <si>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</si>
  <si>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</si>
  <si>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</si>
  <si>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</si>
  <si>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</si>
  <si>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</si>
  <si>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</si>
  <si>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</si>
  <si>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</si>
  <si>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</si>
  <si>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</si>
  <si>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</si>
  <si>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</si>
  <si>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</si>
  <si>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</si>
  <si>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</si>
  <si>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</si>
  <si>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</si>
  <si>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</si>
  <si>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</si>
  <si>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</si>
  <si>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</si>
  <si>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</si>
  <si>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</si>
  <si>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</si>
  <si>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</si>
  <si>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</si>
  <si>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</si>
  <si>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</si>
  <si>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</si>
  <si>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</si>
  <si>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</si>
  <si>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</si>
  <si>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</si>
  <si>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</si>
  <si>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</si>
  <si>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</si>
  <si>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</si>
  <si>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</si>
  <si>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</si>
  <si>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</si>
  <si>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</si>
  <si>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</si>
  <si>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</si>
  <si>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</si>
  <si>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</si>
  <si>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</si>
  <si>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</si>
  <si>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</si>
  <si>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</si>
  <si>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</si>
  <si>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</si>
  <si>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</si>
  <si>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</si>
  <si>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</si>
  <si>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</si>
  <si>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</si>
  <si>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</si>
  <si>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</si>
  <si>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</si>
  <si>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</si>
  <si>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</si>
  <si>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</si>
  <si>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</si>
  <si>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</si>
  <si>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</si>
  <si>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</si>
  <si>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</si>
  <si>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</si>
  <si>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</si>
  <si>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</si>
  <si>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</si>
  <si>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</si>
  <si>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</si>
  <si>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</si>
  <si>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</si>
  <si>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</si>
  <si>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</si>
  <si>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</si>
  <si>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</si>
  <si>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</si>
  <si>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</si>
  <si>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</si>
  <si>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</si>
  <si>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</si>
  <si>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</si>
  <si>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</si>
  <si>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</si>
  <si>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</si>
  <si>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</si>
  <si>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</si>
  <si>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</si>
  <si>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</si>
  <si>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</si>
  <si>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</si>
  <si>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</si>
  <si>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</si>
  <si>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</si>
  <si>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</si>
  <si>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</si>
  <si>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</si>
  <si>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</si>
  <si>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</si>
  <si>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</si>
  <si>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</si>
  <si>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</si>
  <si>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</si>
  <si>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</si>
  <si>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</si>
  <si>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</si>
  <si>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</si>
  <si>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</si>
  <si>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</si>
  <si>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</si>
  <si>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</si>
  <si>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</si>
  <si>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</si>
  <si>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</si>
  <si>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</si>
  <si>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</si>
  <si>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</si>
  <si>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</si>
  <si>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</si>
  <si>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</si>
  <si>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</si>
  <si>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</si>
  <si>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</si>
  <si>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</si>
  <si>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</si>
  <si>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</si>
  <si>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</si>
  <si>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</si>
  <si>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</si>
  <si>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</si>
  <si>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</si>
  <si>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</si>
  <si>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</si>
  <si>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</si>
  <si>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</si>
  <si>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</si>
  <si>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</si>
  <si>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</si>
  <si>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</si>
  <si>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</si>
  <si>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</si>
  <si>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</si>
  <si>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</si>
  <si>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</si>
  <si>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</si>
  <si>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</si>
  <si>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</si>
  <si>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</si>
  <si>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</si>
  <si>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</si>
  <si>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</si>
  <si>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</si>
  <si>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</si>
  <si>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</si>
  <si>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</si>
  <si>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</si>
  <si>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</si>
  <si>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</si>
  <si>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</si>
  <si>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</si>
  <si>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</si>
  <si>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</si>
  <si>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</si>
  <si>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</si>
  <si>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</si>
  <si>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</si>
  <si>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</si>
  <si>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</si>
  <si>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</si>
  <si>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</si>
  <si>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</si>
  <si>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</si>
  <si>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</si>
  <si>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</si>
  <si>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</si>
  <si>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</si>
  <si>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</si>
  <si>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</si>
  <si>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</si>
  <si>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</si>
  <si>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</si>
  <si>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</si>
  <si>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</si>
  <si>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</si>
  <si>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</si>
  <si>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</si>
  <si>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</si>
  <si>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</si>
  <si>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</si>
  <si>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</si>
  <si>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</si>
  <si>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</si>
  <si>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</si>
  <si>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</si>
  <si>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</si>
  <si>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</si>
  <si>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</si>
  <si>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</si>
  <si>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</si>
  <si>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</si>
  <si>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</si>
  <si>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</si>
  <si>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</si>
  <si>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</si>
  <si>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</si>
  <si>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</si>
  <si>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</si>
  <si>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</si>
  <si>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</si>
  <si>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</si>
  <si>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</si>
  <si>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</si>
  <si>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</si>
  <si>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</si>
  <si>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</si>
  <si>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</si>
  <si>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</si>
  <si>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</si>
  <si>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</si>
  <si>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</si>
  <si>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</si>
  <si>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</si>
  <si>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</si>
  <si>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</si>
  <si>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</si>
  <si>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</si>
  <si>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</si>
  <si>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</si>
  <si>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</si>
  <si>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</si>
  <si>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</si>
  <si>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</si>
  <si>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</si>
  <si>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</si>
  <si>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</si>
  <si>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</si>
  <si>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</si>
  <si>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</si>
  <si>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</si>
  <si>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</si>
  <si>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</si>
  <si>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</si>
  <si>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</si>
  <si>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</si>
  <si>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</si>
  <si>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</si>
  <si>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</si>
  <si>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</si>
  <si>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</si>
  <si>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</si>
  <si>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</si>
  <si>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</si>
  <si>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</si>
  <si>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</si>
  <si>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</si>
  <si>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</si>
  <si>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</si>
  <si>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</si>
  <si>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</si>
  <si>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</si>
  <si>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</si>
  <si>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</si>
  <si>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</si>
  <si>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</si>
  <si>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</si>
  <si>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</si>
  <si>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</si>
  <si>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</si>
  <si>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</si>
  <si>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</si>
  <si>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</si>
  <si>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</si>
  <si>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</si>
  <si>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</si>
  <si>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</si>
  <si>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</si>
  <si>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</si>
  <si>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</si>
  <si>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</si>
  <si>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</si>
  <si>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</si>
  <si>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</si>
  <si>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</si>
  <si>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</si>
  <si>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</si>
  <si>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</si>
  <si>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</si>
  <si>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</si>
  <si>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</si>
  <si>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</si>
  <si>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</si>
  <si>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</si>
  <si>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</si>
  <si>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</si>
  <si>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</si>
  <si>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</si>
  <si>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</si>
  <si>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</si>
  <si>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</si>
  <si>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</si>
  <si>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</si>
  <si>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</si>
  <si>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</si>
  <si>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</si>
  <si>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</si>
  <si>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</si>
  <si>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</si>
  <si>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</si>
  <si>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</si>
  <si>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</si>
  <si>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</si>
  <si>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</si>
  <si>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</si>
  <si>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</si>
  <si>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</si>
  <si>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</si>
  <si>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</si>
  <si>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</si>
  <si>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</si>
  <si>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</si>
  <si>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</si>
  <si>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</si>
  <si>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</si>
  <si>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</si>
  <si>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</si>
  <si>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</si>
  <si>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</si>
  <si>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</si>
  <si>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</si>
  <si>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</si>
  <si>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</si>
  <si>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</si>
  <si>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</si>
  <si>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</si>
  <si>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</si>
  <si>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</si>
  <si>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</si>
  <si>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</si>
  <si>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</si>
  <si>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</si>
  <si>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</si>
  <si>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</si>
  <si>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</si>
  <si>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</si>
  <si>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</si>
  <si>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</si>
  <si>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</si>
  <si>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</si>
  <si>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</si>
  <si>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</si>
  <si>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</si>
  <si>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</si>
  <si>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</si>
  <si>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</si>
  <si>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</si>
  <si>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</si>
  <si>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</si>
  <si>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</si>
  <si>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</si>
  <si>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</si>
  <si>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</si>
  <si>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</si>
  <si>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</si>
  <si>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</si>
  <si>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</si>
  <si>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</si>
  <si>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</si>
  <si>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</si>
  <si>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</si>
  <si>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</si>
  <si>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</si>
  <si>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</si>
  <si>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</si>
  <si>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</si>
  <si>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</si>
  <si>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</si>
  <si>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</si>
  <si>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</si>
  <si>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</si>
  <si>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</si>
  <si>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</si>
  <si>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</si>
  <si>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</si>
  <si>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</si>
  <si>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</si>
  <si>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</si>
  <si>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</si>
  <si>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</si>
  <si>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</si>
  <si>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</si>
  <si>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</si>
  <si>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</si>
  <si>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</si>
  <si>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</si>
  <si>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</si>
  <si>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</si>
  <si>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</si>
  <si>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</si>
  <si>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</si>
  <si>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</si>
  <si>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</si>
  <si>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</si>
  <si>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</si>
  <si>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</si>
  <si>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</si>
  <si>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</si>
  <si>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</si>
  <si>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</si>
  <si>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</si>
  <si>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</si>
  <si>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</si>
  <si>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</si>
  <si>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</si>
  <si>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</si>
  <si>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</si>
  <si>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</si>
  <si>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</si>
  <si>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</si>
  <si>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</si>
  <si>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</si>
  <si>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</si>
  <si>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</si>
  <si>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</si>
  <si>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</si>
  <si>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</si>
  <si>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</si>
  <si>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</si>
  <si>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</si>
  <si>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</si>
  <si>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</si>
  <si>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</si>
  <si>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</si>
  <si>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</si>
  <si>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</si>
  <si>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</si>
  <si>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</si>
  <si>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</si>
  <si>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</si>
  <si>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</si>
  <si>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</si>
  <si>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</si>
  <si>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</si>
  <si>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</si>
  <si>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</si>
  <si>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</si>
  <si>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</si>
  <si>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</si>
  <si>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</si>
  <si>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</si>
  <si>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</si>
  <si>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</si>
  <si>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</si>
  <si>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</si>
  <si>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</si>
  <si>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</si>
  <si>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</si>
  <si>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</si>
  <si>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</si>
  <si>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</si>
  <si>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</si>
  <si>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</si>
  <si>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</si>
  <si>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</si>
  <si>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</si>
  <si>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</si>
  <si>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</si>
  <si>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</si>
  <si>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</si>
  <si>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</si>
  <si>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</si>
  <si>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</si>
  <si>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</si>
  <si>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</si>
  <si>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</si>
  <si>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</si>
  <si>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</si>
  <si>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</si>
  <si>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</si>
  <si>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</si>
  <si>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</si>
  <si>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</si>
  <si>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</si>
  <si>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</si>
  <si>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</si>
  <si>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</si>
  <si>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</si>
  <si>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</si>
  <si>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</si>
  <si>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</si>
  <si>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</si>
  <si>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</si>
  <si>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</si>
  <si>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</si>
  <si>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</si>
  <si>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</si>
  <si>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</si>
  <si>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</si>
  <si>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</si>
  <si>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</si>
  <si>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</si>
  <si>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</si>
  <si>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</si>
  <si>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</si>
  <si>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</si>
  <si>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</si>
  <si>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</si>
  <si>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</si>
  <si>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</si>
  <si>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</si>
  <si>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</si>
  <si>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</si>
  <si>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</si>
  <si>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</si>
  <si>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</si>
  <si>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</si>
  <si>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</si>
  <si>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</si>
  <si>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</si>
  <si>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</si>
  <si>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</si>
  <si>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</si>
  <si>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</si>
  <si>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</si>
  <si>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</si>
  <si>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</si>
  <si>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</si>
  <si>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</si>
  <si>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</si>
  <si>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</si>
  <si>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</si>
  <si>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</si>
  <si>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</si>
  <si>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</si>
  <si>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</si>
  <si>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</si>
  <si>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</si>
  <si>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</si>
  <si>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</si>
  <si>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</si>
  <si>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</si>
  <si>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</si>
  <si>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</si>
  <si>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</si>
  <si>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</si>
  <si>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</si>
  <si>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</si>
  <si>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</si>
  <si>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</si>
  <si>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</si>
  <si>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</si>
  <si>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</si>
  <si>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</si>
  <si>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</si>
  <si>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</si>
  <si>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</si>
  <si>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</si>
  <si>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</si>
  <si>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</si>
  <si>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</si>
  <si>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</si>
  <si>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</si>
  <si>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</si>
  <si>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</si>
  <si>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</si>
  <si>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</si>
  <si>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</si>
  <si>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</si>
  <si>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</si>
  <si>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</si>
  <si>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</si>
  <si>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</si>
  <si>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</si>
  <si>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</si>
  <si>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</si>
  <si>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</si>
  <si>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</si>
  <si>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</si>
  <si>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</si>
  <si>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</si>
  <si>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</si>
  <si>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</si>
  <si>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</si>
  <si>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</si>
  <si>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</si>
  <si>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</si>
  <si>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</si>
  <si>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</si>
  <si>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</si>
  <si>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</si>
  <si>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</si>
  <si>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</si>
  <si>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</si>
  <si>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</si>
  <si>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</si>
  <si>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</si>
  <si>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</si>
  <si>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</si>
  <si>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</si>
  <si>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</si>
  <si>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</si>
  <si>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</si>
  <si>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</si>
  <si>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</si>
  <si>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</si>
  <si>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</si>
  <si>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</si>
  <si>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</si>
  <si>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</si>
  <si>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</si>
  <si>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</si>
  <si>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</si>
  <si>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</si>
  <si>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</si>
  <si>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</si>
  <si>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</si>
  <si>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</si>
  <si>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</si>
  <si>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</si>
  <si>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</si>
  <si>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</si>
  <si>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</si>
  <si>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</si>
  <si>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</si>
  <si>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</si>
  <si>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</si>
  <si>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</si>
  <si>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</si>
  <si>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</si>
  <si>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</si>
  <si>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</si>
  <si>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</si>
  <si>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</si>
  <si>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</si>
  <si>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</si>
  <si>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</si>
  <si>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</si>
  <si>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</si>
  <si>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</si>
  <si>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</si>
  <si>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</si>
  <si>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</si>
  <si>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</si>
  <si>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</si>
  <si>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</si>
  <si>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</si>
  <si>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</si>
  <si>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</si>
  <si>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</si>
  <si>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</si>
  <si>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</si>
  <si>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</si>
  <si>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</si>
  <si>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</si>
  <si>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</si>
  <si>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</si>
  <si>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</si>
  <si>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</si>
  <si>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</si>
  <si>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</si>
  <si>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</si>
  <si>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</si>
  <si>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</si>
  <si>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</si>
  <si>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</si>
  <si>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</si>
  <si>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</si>
  <si>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</si>
  <si>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</si>
  <si>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</si>
  <si>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</si>
  <si>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</si>
  <si>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</si>
  <si>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</si>
  <si>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</si>
  <si>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</si>
  <si>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</si>
  <si>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</si>
  <si>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</si>
  <si>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</si>
  <si>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</si>
  <si>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</si>
  <si>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</si>
  <si>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</si>
  <si>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</si>
  <si>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</si>
  <si>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</si>
  <si>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</si>
  <si>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</si>
  <si>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</si>
  <si>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</si>
  <si>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</si>
  <si>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</si>
  <si>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</si>
  <si>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</si>
  <si>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</si>
  <si>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</si>
  <si>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</si>
  <si>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</si>
  <si>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</si>
  <si>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</si>
  <si>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</si>
  <si>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</si>
  <si>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</si>
  <si>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</si>
  <si>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</si>
  <si>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</si>
  <si>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</si>
  <si>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</si>
  <si>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</si>
  <si>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</si>
  <si>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</si>
  <si>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</si>
  <si>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</si>
  <si>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</si>
  <si>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</si>
  <si>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</si>
  <si>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</si>
  <si>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</si>
  <si>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</si>
  <si>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</si>
  <si>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</si>
  <si>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</si>
  <si>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</si>
  <si>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</si>
  <si>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</si>
  <si>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</si>
  <si>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</si>
  <si>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</si>
  <si>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</si>
  <si>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</si>
  <si>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</si>
  <si>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</si>
  <si>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</si>
  <si>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</si>
  <si>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</si>
  <si>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</si>
  <si>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</si>
  <si>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</si>
  <si>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</si>
  <si>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</si>
  <si>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</si>
  <si>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</si>
  <si>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</si>
  <si>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</si>
  <si>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</si>
  <si>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</si>
  <si>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</si>
  <si>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</si>
  <si>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</si>
  <si>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</si>
  <si>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</si>
  <si>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</si>
  <si>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</si>
  <si>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</si>
  <si>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</si>
  <si>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</si>
  <si>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</si>
  <si>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</si>
  <si>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</si>
  <si>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</si>
  <si>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</si>
  <si>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</si>
  <si>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</si>
  <si>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</si>
  <si>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</si>
  <si>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</si>
  <si>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</si>
  <si>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</si>
  <si>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</si>
  <si>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</si>
  <si>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</si>
  <si>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</si>
  <si>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</si>
  <si>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</si>
  <si>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</si>
  <si>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</si>
  <si>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</si>
  <si>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</si>
  <si>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</si>
  <si>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</si>
  <si>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</si>
  <si>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</si>
  <si>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</si>
  <si>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</si>
  <si>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</si>
  <si>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</si>
  <si>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</si>
  <si>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</si>
  <si>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</si>
  <si>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</si>
  <si>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</si>
  <si>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</si>
  <si>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</si>
  <si>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</si>
  <si>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</si>
  <si>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</si>
  <si>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</si>
  <si>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</si>
  <si>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</si>
  <si>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</si>
  <si>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</si>
  <si>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</si>
  <si>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</si>
  <si>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</si>
  <si>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</si>
  <si>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</si>
  <si>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</si>
  <si>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</si>
  <si>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</si>
  <si>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</si>
  <si>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</si>
  <si>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</si>
  <si>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</si>
  <si>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</si>
  <si>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</si>
  <si>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</si>
  <si>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</si>
  <si>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</si>
  <si>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</si>
  <si>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</si>
  <si>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</si>
  <si>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</si>
  <si>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</si>
  <si>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</si>
  <si>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</si>
  <si>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</si>
  <si>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</si>
  <si>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</si>
  <si>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</si>
  <si>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</si>
  <si>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</si>
  <si>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</si>
  <si>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</si>
  <si>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</si>
  <si>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</si>
  <si>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</si>
  <si>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</si>
  <si>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</si>
  <si>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</si>
  <si>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</si>
  <si>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</si>
  <si>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</si>
  <si>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</si>
  <si>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</si>
  <si>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</si>
  <si>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</si>
  <si>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</si>
  <si>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</si>
  <si>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</si>
  <si>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</si>
  <si>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</si>
  <si>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</si>
  <si>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</si>
  <si>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</si>
  <si>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</si>
  <si>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</si>
  <si>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</si>
  <si>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</si>
  <si>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</si>
  <si>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</si>
  <si>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</si>
  <si>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</si>
  <si>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</si>
  <si>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</si>
  <si>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</si>
  <si>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</si>
  <si>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</si>
  <si>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</si>
  <si>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</si>
  <si>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</si>
  <si>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</si>
  <si>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</si>
  <si>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</si>
  <si>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</si>
  <si>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</si>
  <si>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</si>
  <si>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</si>
  <si>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</si>
  <si>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</si>
  <si>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</si>
  <si>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</si>
  <si>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</si>
  <si>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</si>
  <si>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</si>
  <si>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</si>
  <si>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</si>
  <si>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</si>
  <si>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</si>
  <si>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</si>
  <si>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</si>
  <si>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</si>
  <si>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</si>
  <si>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</si>
  <si>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</si>
  <si>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</si>
  <si>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</si>
  <si>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</si>
  <si>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</si>
  <si>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</si>
  <si>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</si>
  <si>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</si>
  <si>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</si>
  <si>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</si>
  <si>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</si>
  <si>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</si>
  <si>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</si>
  <si>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</si>
  <si>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</si>
  <si>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</si>
  <si>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</si>
  <si>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</si>
  <si>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</si>
  <si>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</si>
  <si>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</si>
  <si>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</si>
  <si>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</si>
  <si>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</si>
  <si>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</si>
  <si>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</si>
  <si>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</si>
  <si>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</si>
  <si>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</si>
  <si>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</si>
  <si>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</si>
  <si>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</si>
  <si>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</si>
  <si>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</si>
  <si>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</si>
  <si>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</si>
  <si>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</si>
  <si>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</si>
  <si>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</si>
  <si>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</si>
  <si>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</si>
  <si>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</si>
  <si>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</si>
  <si>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</si>
  <si>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</si>
  <si>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</si>
  <si>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</si>
  <si>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</si>
  <si>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</si>
  <si>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</si>
  <si>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</si>
  <si>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</si>
  <si>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</si>
  <si>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</si>
  <si>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</si>
  <si>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</si>
  <si>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</si>
  <si>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</si>
  <si>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</si>
  <si>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</si>
  <si>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</si>
  <si>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</si>
  <si>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</si>
  <si>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</si>
  <si>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</si>
  <si>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</si>
  <si>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</si>
  <si>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</si>
  <si>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</si>
  <si>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</si>
  <si>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</si>
  <si>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</si>
  <si>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</si>
  <si>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</si>
  <si>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</si>
  <si>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</si>
  <si>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</si>
  <si>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</si>
  <si>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</si>
  <si>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</si>
  <si>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</si>
  <si>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</si>
  <si>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</si>
  <si>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</si>
  <si>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</si>
  <si>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</si>
  <si>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</si>
  <si>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</si>
  <si>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</si>
  <si>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</si>
  <si>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</si>
  <si>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</si>
  <si>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</si>
  <si>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</si>
  <si>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</si>
  <si>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</si>
  <si>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</si>
  <si>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</si>
  <si>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</si>
  <si>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</si>
  <si>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</si>
  <si>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</si>
  <si>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</si>
  <si>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</si>
  <si>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</si>
  <si>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</si>
  <si>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</si>
  <si>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</si>
  <si>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</si>
  <si>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</si>
  <si>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</si>
  <si>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</si>
  <si>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</si>
  <si>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</si>
  <si>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</si>
  <si>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</si>
  <si>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</si>
  <si>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</si>
  <si>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</si>
  <si>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</si>
  <si>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</si>
  <si>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</si>
  <si>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</si>
  <si>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</si>
  <si>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</si>
  <si>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</si>
  <si>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</si>
  <si>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</si>
  <si>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</si>
  <si>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</si>
  <si>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</si>
  <si>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</si>
  <si>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</si>
  <si>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</si>
  <si>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</si>
  <si>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</si>
  <si>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</si>
  <si>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</si>
  <si>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</si>
  <si>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</si>
  <si>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</si>
  <si>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</si>
  <si>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</si>
  <si>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</si>
  <si>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</si>
  <si>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</si>
  <si>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</si>
  <si>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</si>
  <si>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</si>
  <si>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</si>
  <si>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</si>
  <si>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</si>
  <si>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</si>
  <si>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</si>
  <si>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</si>
  <si>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</si>
  <si>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</si>
  <si>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</si>
  <si>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</si>
  <si>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</si>
  <si>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</si>
  <si>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</si>
  <si>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</si>
  <si>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</si>
  <si>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</si>
  <si>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</si>
  <si>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</si>
  <si>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</si>
  <si>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</si>
  <si>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</si>
  <si>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</si>
  <si>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</si>
  <si>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</si>
  <si>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</si>
  <si>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</si>
  <si>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</si>
  <si>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</si>
  <si>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</si>
  <si>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</si>
  <si>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</si>
  <si>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</si>
  <si>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</si>
  <si>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</si>
  <si>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</si>
  <si>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</si>
  <si>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</si>
  <si>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</si>
  <si>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</si>
  <si>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</si>
  <si>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</si>
  <si>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</si>
  <si>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</si>
  <si>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</si>
  <si>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</si>
  <si>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</si>
  <si>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</si>
  <si>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</si>
  <si>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</si>
  <si>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</si>
  <si>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</si>
  <si>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</si>
  <si>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</si>
  <si>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</si>
  <si>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</si>
  <si>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</si>
  <si>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</si>
  <si>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</si>
  <si>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</si>
  <si>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</si>
  <si>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</si>
  <si>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</si>
  <si>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</si>
  <si>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</si>
  <si>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</si>
  <si>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</si>
  <si>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</si>
  <si>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</si>
  <si>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</si>
  <si>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</si>
  <si>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</si>
  <si>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</si>
  <si>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</si>
  <si>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</si>
  <si>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</si>
  <si>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</si>
  <si>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</si>
  <si>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</si>
  <si>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</si>
  <si>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</si>
  <si>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</si>
  <si>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</si>
  <si>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</si>
  <si>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</si>
  <si>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</si>
  <si>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</si>
  <si>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</si>
  <si>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</si>
  <si>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</si>
  <si>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</si>
  <si>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</si>
  <si>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</si>
  <si>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</si>
  <si>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</si>
  <si>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</si>
  <si>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</si>
  <si>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</si>
  <si>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</si>
  <si>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</si>
  <si>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</si>
  <si>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</si>
  <si>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</si>
  <si>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</si>
  <si>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</si>
  <si>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</si>
  <si>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</si>
  <si>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</si>
  <si>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</si>
  <si>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</si>
  <si>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</si>
  <si>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</si>
  <si>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</si>
  <si>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</si>
  <si>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</si>
  <si>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</si>
  <si>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</si>
  <si>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</si>
  <si>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</si>
  <si>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</si>
  <si>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</si>
  <si>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</si>
  <si>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</si>
  <si>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</si>
  <si>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</si>
  <si>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</si>
  <si>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</si>
  <si>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</si>
  <si>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</si>
  <si>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</si>
  <si>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</si>
  <si>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</si>
  <si>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</si>
  <si>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</si>
  <si>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</si>
  <si>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</si>
  <si>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</si>
  <si>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</si>
  <si>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</si>
  <si>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</si>
  <si>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</si>
  <si>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</si>
  <si>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</si>
  <si>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</si>
  <si>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</si>
  <si>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</si>
  <si>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</si>
  <si>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</si>
  <si>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</si>
  <si>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</si>
  <si>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</si>
  <si>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</si>
  <si>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</si>
  <si>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</si>
  <si>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</si>
  <si>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</si>
  <si>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</si>
  <si>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</si>
  <si>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</si>
  <si>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</si>
  <si>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</si>
  <si>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</si>
  <si>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</si>
  <si>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</si>
  <si>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</si>
  <si>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</si>
  <si>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</si>
  <si>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</si>
  <si>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</si>
  <si>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</si>
  <si>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</si>
  <si>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</si>
  <si>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</si>
  <si>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</si>
  <si>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</si>
  <si>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</si>
  <si>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</si>
  <si>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</si>
  <si>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</si>
  <si>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</si>
  <si>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</si>
  <si>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</si>
  <si>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</si>
  <si>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</si>
  <si>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</si>
  <si>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</si>
  <si>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</si>
  <si>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</si>
  <si>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</si>
  <si>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</si>
  <si>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</si>
  <si>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</si>
  <si>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</si>
  <si>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</si>
  <si>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</si>
  <si>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</si>
  <si>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</si>
  <si>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</si>
  <si>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</si>
  <si>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</si>
  <si>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</si>
  <si>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</si>
  <si>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</si>
  <si>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</si>
  <si>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</si>
  <si>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</si>
  <si>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</si>
  <si>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</si>
  <si>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</si>
  <si>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</si>
  <si>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</si>
  <si>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</si>
  <si>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</si>
  <si>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</si>
  <si>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</si>
  <si>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</si>
  <si>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</si>
  <si>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</si>
  <si>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</si>
  <si>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</si>
  <si>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</si>
  <si>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</si>
  <si>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</si>
  <si>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</si>
  <si>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</si>
  <si>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</si>
  <si>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</si>
  <si>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</si>
  <si>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</si>
  <si>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</si>
  <si>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</si>
  <si>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</si>
  <si>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</si>
  <si>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</si>
  <si>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</si>
  <si>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</si>
  <si>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</si>
  <si>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</si>
  <si>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</si>
  <si>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</si>
  <si>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</si>
  <si>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</si>
  <si>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</si>
  <si>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</si>
  <si>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</si>
  <si>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</si>
  <si>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</si>
  <si>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</si>
  <si>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</si>
  <si>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</si>
  <si>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</si>
  <si>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</si>
  <si>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</si>
  <si>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</si>
  <si>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</si>
  <si>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</si>
  <si>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</si>
  <si>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</si>
  <si>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</si>
  <si>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</si>
  <si>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</si>
  <si>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</si>
  <si>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</si>
  <si>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</si>
  <si>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</si>
  <si>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</si>
  <si>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</si>
  <si>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</si>
  <si>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</si>
  <si>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</si>
  <si>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</si>
  <si>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</si>
  <si>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</si>
  <si>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</si>
  <si>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</si>
  <si>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</si>
  <si>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</si>
  <si>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</si>
  <si>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</si>
  <si>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</si>
  <si>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</si>
  <si>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</si>
  <si>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</si>
  <si>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</si>
  <si>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</si>
  <si>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</si>
  <si>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</si>
  <si>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</si>
  <si>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</si>
  <si>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</si>
  <si>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</si>
  <si>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</si>
  <si>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</si>
  <si>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</si>
  <si>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</si>
  <si>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</si>
  <si>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</si>
  <si>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</si>
  <si>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</si>
  <si>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</si>
  <si>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</si>
  <si>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</si>
  <si>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</si>
  <si>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</si>
  <si>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</si>
  <si>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</si>
  <si>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</si>
  <si>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</si>
  <si>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</si>
  <si>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</si>
  <si>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</si>
  <si>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</si>
  <si>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</si>
  <si>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</si>
  <si>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</si>
  <si>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</si>
  <si>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</si>
  <si>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</si>
  <si>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</si>
  <si>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</si>
  <si>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</si>
  <si>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</si>
  <si>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</si>
  <si>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</si>
  <si>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</si>
  <si>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</si>
  <si>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</si>
  <si>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</si>
  <si>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</si>
  <si>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</si>
  <si>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</si>
  <si>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</si>
  <si>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</si>
  <si>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</si>
  <si>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</si>
  <si>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</si>
  <si>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</si>
  <si>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</si>
  <si>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</si>
  <si>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</si>
  <si>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</si>
  <si>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</si>
  <si>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</si>
  <si>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</si>
  <si>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</si>
  <si>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</si>
  <si>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</si>
  <si>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</si>
  <si>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</si>
  <si>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</si>
  <si>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</si>
  <si>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</si>
  <si>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</si>
  <si>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</si>
  <si>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</si>
  <si>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</si>
  <si>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</si>
  <si>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</si>
  <si>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</si>
  <si>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</si>
  <si>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</si>
  <si>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</si>
  <si>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</si>
  <si>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</si>
  <si>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</si>
  <si>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</si>
  <si>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</si>
  <si>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</si>
  <si>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</si>
  <si>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</si>
  <si>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</si>
  <si>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</si>
  <si>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</si>
  <si>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</si>
  <si>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</si>
  <si>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</si>
  <si>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</si>
  <si>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</si>
  <si>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</si>
  <si>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</si>
  <si>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</si>
  <si>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</si>
  <si>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</si>
  <si>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</si>
  <si>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</si>
  <si>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</si>
  <si>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</si>
  <si>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</si>
  <si>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</si>
  <si>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</si>
  <si>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</si>
  <si>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</si>
  <si>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</si>
  <si>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</si>
  <si>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</si>
  <si>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</si>
  <si>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</si>
  <si>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</si>
  <si>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</si>
  <si>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</si>
  <si>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</si>
  <si>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</si>
  <si>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</si>
  <si>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</si>
  <si>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</si>
  <si>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</si>
  <si>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</si>
  <si>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</si>
  <si>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</si>
  <si>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</si>
  <si>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</si>
  <si>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</si>
  <si>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</si>
  <si>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</si>
  <si>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</si>
  <si>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</si>
  <si>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</si>
  <si>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</si>
  <si>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</si>
  <si>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</si>
  <si>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</si>
  <si>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</si>
  <si>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</si>
  <si>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</si>
  <si>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</si>
  <si>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</si>
  <si>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</si>
  <si>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</si>
  <si>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</si>
  <si>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</si>
  <si>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</si>
  <si>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</si>
  <si>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</si>
  <si>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</si>
  <si>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</si>
  <si>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</si>
  <si>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</si>
  <si>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</si>
  <si>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</si>
  <si>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</si>
  <si>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</si>
  <si>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</si>
  <si>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</si>
  <si>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</si>
  <si>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</si>
  <si>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</si>
  <si>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</si>
  <si>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</si>
  <si>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</si>
  <si>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</si>
  <si>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</si>
  <si>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</si>
  <si>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</si>
  <si>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</si>
  <si>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</si>
  <si>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</si>
  <si>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</si>
  <si>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</si>
  <si>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</si>
  <si>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</si>
  <si>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</si>
  <si>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</si>
  <si>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</si>
  <si>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</si>
  <si>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</si>
  <si>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</si>
  <si>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</si>
  <si>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</si>
  <si>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</si>
  <si>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</si>
  <si>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</si>
  <si>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</si>
  <si>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</si>
  <si>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</si>
  <si>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</si>
  <si>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</si>
  <si>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</si>
  <si>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</si>
  <si>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</si>
  <si>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</si>
  <si>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</si>
  <si>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</si>
  <si>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</si>
  <si>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</si>
  <si>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</si>
  <si>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</si>
  <si>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</si>
  <si>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</si>
  <si>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</si>
  <si>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</si>
  <si>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</si>
  <si>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</si>
  <si>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</si>
  <si>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</si>
  <si>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</si>
  <si>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</si>
  <si>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</si>
  <si>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</si>
  <si>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</si>
  <si>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</si>
  <si>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</si>
  <si>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</si>
  <si>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</si>
  <si>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</si>
  <si>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</si>
  <si>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</si>
  <si>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</si>
  <si>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</si>
  <si>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</si>
  <si>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</si>
  <si>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</si>
  <si>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</si>
  <si>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</si>
  <si>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</si>
  <si>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</si>
  <si>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</si>
  <si>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</si>
  <si>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</si>
  <si>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</si>
  <si>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</si>
  <si>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</si>
  <si>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</si>
  <si>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</si>
  <si>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</si>
  <si>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</si>
  <si>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</si>
  <si>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</si>
  <si>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</si>
  <si>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</si>
  <si>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</si>
  <si>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</si>
  <si>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</si>
  <si>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</si>
  <si>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</si>
  <si>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</si>
  <si>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</si>
  <si>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</si>
  <si>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</si>
  <si>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</si>
  <si>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</si>
  <si>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</si>
  <si>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</si>
  <si>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</si>
  <si>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</si>
  <si>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</si>
  <si>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</si>
  <si>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</si>
  <si>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</si>
  <si>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</si>
  <si>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</si>
  <si>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</si>
  <si>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</si>
  <si>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</si>
  <si>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</si>
  <si>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</si>
  <si>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</si>
  <si>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</si>
  <si>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</si>
  <si>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</si>
  <si>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</si>
  <si>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</si>
  <si>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</si>
  <si>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</si>
  <si>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</si>
  <si>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</si>
  <si>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</si>
  <si>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</si>
  <si>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</si>
  <si>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</si>
  <si>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</si>
  <si>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</si>
  <si>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</si>
  <si>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</si>
  <si>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</si>
  <si>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</si>
  <si>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</si>
  <si>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</si>
  <si>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</si>
  <si>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</si>
  <si>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</si>
  <si>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</si>
  <si>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</si>
  <si>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</si>
  <si>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</si>
  <si>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</si>
  <si>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</si>
  <si>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</si>
  <si>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</si>
  <si>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</si>
  <si>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</si>
  <si>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</si>
  <si>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</si>
  <si>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</si>
  <si>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</si>
  <si>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</si>
  <si>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</si>
  <si>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</si>
  <si>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</si>
  <si>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</si>
  <si>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</si>
  <si>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</si>
  <si>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</si>
  <si>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</si>
  <si>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</si>
  <si>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</si>
  <si>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</si>
  <si>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</si>
  <si>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</si>
  <si>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</si>
  <si>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</si>
  <si>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</si>
  <si>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</si>
  <si>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</si>
  <si>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</si>
  <si>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</si>
  <si>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</si>
  <si>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</si>
  <si>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</si>
  <si>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</si>
  <si>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</si>
  <si>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</si>
  <si>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</si>
  <si>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</si>
  <si>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</si>
  <si>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</si>
  <si>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</si>
  <si>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</si>
  <si>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</si>
  <si>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</si>
  <si>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</si>
  <si>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</si>
  <si>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</si>
  <si>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</si>
  <si>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</si>
  <si>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</si>
  <si>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</si>
  <si>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</si>
  <si>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</si>
  <si>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</si>
  <si>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</si>
  <si>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</si>
  <si>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</si>
  <si>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</si>
  <si>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</si>
  <si>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</si>
  <si>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</si>
  <si>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</si>
  <si>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</si>
  <si>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</si>
  <si>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</si>
  <si>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</si>
  <si>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</si>
  <si>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</si>
  <si>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</si>
  <si>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</si>
  <si>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</si>
  <si>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</si>
  <si>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</si>
  <si>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</si>
  <si>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</si>
  <si>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</si>
  <si>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</si>
  <si>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</si>
  <si>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</si>
  <si>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</si>
  <si>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</si>
  <si>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</si>
  <si>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</si>
  <si>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</si>
  <si>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</si>
  <si>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</si>
  <si>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</si>
  <si>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</si>
  <si>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</si>
  <si>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</si>
  <si>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</si>
  <si>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</si>
  <si>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</si>
  <si>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</si>
  <si>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</si>
  <si>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</si>
  <si>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</si>
  <si>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</si>
  <si>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</si>
  <si>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</si>
  <si>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</si>
  <si>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</si>
  <si>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</si>
  <si>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</si>
  <si>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</si>
  <si>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</si>
  <si>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</si>
  <si>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</si>
  <si>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</si>
  <si>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</si>
  <si>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</si>
  <si>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</si>
  <si>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</si>
  <si>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</si>
  <si>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</si>
  <si>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</si>
  <si>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</si>
  <si>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</si>
  <si>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</si>
  <si>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</si>
  <si>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</si>
  <si>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</si>
  <si>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</si>
  <si>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</si>
  <si>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</si>
  <si>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</si>
  <si>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</si>
  <si>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</si>
  <si>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</si>
  <si>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</si>
  <si>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</si>
  <si>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</si>
  <si>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</si>
  <si>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</si>
  <si>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</si>
  <si>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</si>
  <si>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</si>
  <si>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</si>
  <si>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</si>
  <si>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</si>
  <si>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</si>
  <si>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</si>
  <si>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</si>
  <si>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</si>
  <si>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</si>
  <si>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</si>
  <si>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</si>
  <si>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</si>
  <si>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</si>
  <si>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</si>
  <si>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</si>
  <si>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</si>
  <si>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</si>
  <si>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</si>
  <si>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</si>
  <si>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</si>
  <si>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</si>
  <si>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</si>
  <si>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</si>
  <si>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</si>
  <si>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</si>
  <si>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</si>
  <si>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</si>
  <si>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</si>
  <si>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</si>
  <si>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</si>
  <si>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</si>
  <si>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</si>
  <si>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</si>
  <si>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</si>
  <si>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</si>
  <si>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</si>
  <si>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</si>
  <si>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</si>
  <si>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</si>
  <si>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</si>
  <si>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</si>
  <si>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</si>
  <si>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</si>
  <si>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</si>
  <si>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</si>
  <si>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</si>
  <si>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</si>
  <si>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</si>
  <si>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</si>
  <si>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</si>
  <si>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</si>
  <si>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</si>
  <si>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</si>
  <si>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</si>
  <si>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</si>
  <si>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</si>
  <si>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</si>
  <si>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</si>
  <si>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</si>
  <si>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</si>
  <si>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</si>
  <si>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</si>
  <si>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</si>
  <si>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</si>
  <si>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</si>
  <si>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</si>
  <si>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</si>
  <si>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</si>
  <si>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</si>
  <si>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</si>
  <si>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</si>
  <si>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</si>
  <si>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</si>
  <si>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</si>
  <si>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</si>
  <si>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</si>
  <si>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</si>
  <si>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</si>
  <si>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</si>
  <si>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</si>
  <si>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</si>
  <si>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</si>
  <si>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</si>
  <si>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</si>
  <si>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</si>
  <si>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</si>
  <si>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</si>
  <si>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</si>
  <si>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</si>
  <si>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</si>
  <si>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</si>
  <si>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</si>
  <si>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</si>
  <si>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</si>
  <si>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</si>
  <si>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</si>
  <si>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</si>
  <si>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</si>
  <si>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</si>
  <si>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</si>
  <si>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</si>
  <si>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</si>
  <si>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</si>
  <si>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</si>
  <si>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</si>
  <si>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</si>
  <si>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</si>
  <si>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</si>
  <si>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</si>
  <si>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</si>
  <si>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</si>
  <si>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</si>
  <si>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</si>
  <si>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</si>
  <si>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</si>
  <si>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</si>
  <si>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</si>
  <si>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</si>
  <si>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</si>
  <si>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</si>
  <si>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</si>
  <si>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</si>
  <si>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</si>
  <si>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</si>
  <si>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</si>
  <si>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</si>
  <si>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</si>
  <si>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</si>
  <si>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</si>
  <si>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</si>
  <si>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</si>
  <si>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</si>
  <si>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</si>
  <si>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</si>
  <si>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</si>
  <si>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</si>
  <si>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</si>
  <si>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</si>
  <si>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</si>
  <si>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</si>
  <si>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</si>
  <si>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</si>
  <si>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</si>
  <si>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</si>
  <si>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</si>
  <si>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</si>
  <si>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</si>
  <si>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</si>
  <si>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</si>
  <si>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</si>
  <si>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</si>
  <si>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</si>
  <si>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</si>
  <si>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</si>
  <si>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</si>
  <si>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</si>
  <si>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</si>
  <si>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</si>
  <si>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</si>
  <si>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</si>
  <si>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</si>
  <si>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</si>
  <si>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</si>
  <si>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</si>
  <si>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</si>
  <si>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</si>
  <si>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</si>
  <si>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</si>
  <si>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</si>
  <si>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</si>
  <si>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</si>
  <si>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</si>
  <si>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</si>
  <si>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</si>
  <si>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</si>
  <si>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</si>
  <si>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</si>
  <si>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</si>
  <si>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</si>
  <si>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</si>
  <si>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</si>
  <si>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</si>
  <si>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</si>
  <si>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</si>
  <si>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</si>
  <si>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</si>
  <si>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</si>
  <si>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</si>
  <si>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</si>
  <si>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</si>
  <si>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</si>
  <si>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</si>
  <si>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</si>
  <si>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</si>
  <si>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</si>
  <si>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</si>
  <si>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</si>
  <si>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</si>
  <si>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</si>
  <si>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</si>
  <si>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</si>
  <si>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</si>
  <si>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</si>
  <si>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</si>
  <si>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</si>
  <si>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</si>
  <si>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</si>
  <si>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</si>
  <si>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</si>
  <si>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</si>
  <si>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</si>
  <si>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</si>
  <si>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</si>
  <si>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</si>
  <si>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</si>
  <si>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</si>
  <si>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</si>
  <si>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</si>
  <si>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</si>
  <si>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</si>
  <si>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</si>
  <si>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</si>
  <si>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</si>
  <si>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</si>
  <si>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</si>
  <si>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</si>
  <si>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</si>
  <si>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</si>
  <si>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</si>
  <si>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</si>
  <si>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</si>
  <si>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</si>
  <si>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</si>
  <si>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</si>
  <si>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</si>
  <si>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</si>
  <si>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</si>
  <si>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</si>
  <si>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</si>
  <si>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</si>
  <si>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</si>
  <si>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</si>
  <si>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</si>
  <si>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</si>
  <si>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</si>
  <si>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</si>
  <si>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</si>
  <si>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</si>
  <si>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</si>
  <si>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</si>
  <si>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</si>
  <si>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</si>
  <si>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</si>
  <si>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</si>
  <si>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</si>
  <si>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</si>
  <si>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</si>
  <si>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</si>
  <si>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</si>
  <si>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</si>
  <si>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</si>
  <si>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</si>
  <si>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</si>
  <si>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</si>
  <si>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</si>
  <si>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</si>
  <si>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</si>
  <si>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</si>
  <si>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</si>
  <si>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</si>
  <si>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</si>
  <si>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</si>
  <si>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</si>
  <si>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</si>
  <si>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</si>
  <si>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</si>
  <si>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</si>
  <si>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</si>
  <si>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</si>
  <si>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</si>
  <si>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</si>
  <si>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</si>
  <si>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</si>
  <si>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</si>
  <si>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</si>
  <si>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</si>
  <si>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</si>
  <si>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</si>
  <si>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</si>
  <si>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</si>
  <si>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</si>
  <si>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</si>
  <si>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</si>
  <si>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</si>
  <si>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</si>
  <si>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</si>
  <si>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</si>
  <si>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</si>
  <si>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</si>
  <si>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</si>
  <si>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</si>
  <si>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</si>
  <si>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</si>
  <si>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</si>
  <si>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</si>
  <si>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</si>
  <si>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</si>
  <si>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</si>
  <si>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</si>
  <si>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</si>
  <si>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</si>
  <si>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</si>
  <si>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</si>
  <si>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</si>
  <si>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</si>
  <si>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</si>
  <si>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</si>
  <si>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</si>
  <si>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</si>
  <si>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</si>
  <si>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</si>
  <si>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</si>
  <si>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</si>
  <si>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</si>
  <si>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</si>
  <si>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</si>
  <si>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</si>
  <si>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</si>
  <si>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</si>
  <si>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</si>
  <si>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</si>
  <si>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</si>
  <si>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</si>
  <si>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</si>
  <si>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</si>
  <si>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</si>
  <si>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</si>
  <si>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</si>
  <si>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</si>
  <si>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</si>
  <si>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</si>
  <si>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</si>
  <si>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</si>
  <si>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</si>
  <si>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</si>
  <si>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</si>
  <si>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</si>
  <si>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</si>
  <si>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</si>
  <si>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</si>
  <si>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</si>
  <si>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</si>
  <si>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</si>
  <si>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</si>
  <si>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</si>
  <si>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</si>
  <si>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</si>
  <si>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</si>
  <si>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</si>
  <si>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</si>
  <si>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</si>
  <si>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</si>
  <si>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</si>
  <si>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</si>
  <si>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</si>
  <si>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</si>
  <si>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</si>
  <si>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</si>
  <si>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</si>
  <si>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</si>
  <si>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</si>
  <si>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</si>
  <si>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</si>
  <si>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</si>
  <si>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</si>
  <si>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</si>
  <si>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</si>
  <si>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</si>
  <si>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</si>
  <si>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</si>
  <si>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</si>
  <si>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</si>
  <si>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</si>
  <si>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</si>
  <si>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</si>
  <si>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</si>
  <si>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</si>
  <si>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</si>
  <si>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</si>
  <si>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</si>
  <si>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</si>
  <si>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</si>
  <si>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</si>
  <si>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</si>
  <si>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</si>
  <si>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</si>
  <si>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</si>
  <si>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</si>
  <si>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</si>
  <si>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</si>
  <si>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</si>
  <si>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</si>
  <si>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</si>
  <si>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</si>
  <si>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</si>
  <si>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</si>
  <si>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</si>
  <si>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</si>
  <si>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</si>
  <si>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</si>
  <si>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</si>
  <si>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</si>
  <si>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</si>
  <si>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</si>
  <si>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</si>
  <si>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</si>
  <si>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</si>
  <si>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</si>
  <si>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</si>
  <si>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</si>
  <si>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</si>
  <si>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</si>
  <si>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</si>
  <si>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</si>
  <si>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</si>
  <si>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</si>
  <si>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</si>
  <si>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</si>
  <si>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</si>
  <si>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</si>
  <si>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</si>
  <si>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</si>
  <si>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</si>
  <si>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</si>
  <si>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</si>
  <si>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</si>
  <si>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</si>
  <si>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</si>
  <si>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</si>
  <si>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</si>
  <si>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</si>
  <si>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</si>
  <si>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</si>
  <si>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</si>
  <si>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</si>
  <si>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</si>
  <si>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</si>
  <si>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</si>
  <si>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</si>
  <si>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</si>
  <si>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</si>
  <si>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</si>
  <si>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</si>
  <si>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</si>
  <si>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</si>
  <si>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</si>
  <si>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</si>
  <si>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</si>
  <si>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</si>
  <si>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</si>
  <si>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</si>
  <si>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</si>
  <si>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</si>
  <si>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</si>
  <si>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</si>
  <si>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</si>
  <si>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</si>
  <si>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</si>
  <si>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</si>
  <si>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</si>
  <si>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</si>
  <si>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</si>
  <si>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</si>
  <si>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</si>
  <si>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</si>
  <si>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</si>
  <si>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</si>
  <si>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</si>
  <si>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</si>
  <si>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</si>
  <si>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</si>
  <si>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</si>
  <si>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</si>
  <si>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</si>
  <si>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</si>
  <si>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</si>
  <si>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</si>
  <si>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</si>
  <si>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</si>
  <si>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</si>
  <si>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</si>
  <si>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</si>
  <si>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</si>
  <si>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</si>
  <si>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</si>
  <si>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</si>
  <si>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</si>
  <si>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</si>
  <si>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</si>
  <si>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</si>
  <si>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</si>
  <si>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</si>
  <si>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</si>
  <si>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</si>
  <si>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</si>
  <si>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</si>
  <si>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</si>
  <si>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</si>
  <si>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</si>
  <si>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</si>
  <si>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</si>
  <si>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</si>
  <si>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</si>
  <si>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</si>
  <si>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</si>
  <si>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</si>
  <si>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</si>
  <si>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</si>
  <si>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</si>
  <si>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</si>
  <si>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</si>
  <si>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</si>
  <si>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</si>
  <si>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</si>
  <si>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</si>
  <si>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</si>
  <si>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</si>
  <si>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</si>
  <si>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</si>
  <si>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</si>
  <si>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</si>
  <si>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</si>
  <si>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</si>
  <si>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</si>
  <si>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</si>
  <si>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</si>
  <si>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</si>
  <si>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</si>
  <si>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</si>
  <si>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</si>
  <si>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</si>
  <si>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</si>
  <si>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</si>
  <si>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</si>
  <si>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</si>
  <si>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</si>
  <si>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</si>
  <si>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</si>
  <si>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</si>
  <si>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</si>
  <si>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</si>
  <si>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</si>
  <si>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</si>
  <si>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</si>
  <si>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</si>
  <si>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</si>
  <si>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</si>
  <si>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</si>
  <si>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</si>
  <si>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</si>
  <si>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</si>
  <si>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</si>
  <si>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</si>
  <si>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</si>
  <si>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</si>
  <si>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</si>
  <si>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</si>
  <si>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</si>
  <si>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</si>
  <si>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</si>
  <si>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</si>
  <si>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</si>
  <si>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</si>
  <si>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</si>
  <si>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</si>
  <si>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</si>
  <si>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</si>
  <si>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</si>
  <si>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</si>
  <si>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</si>
  <si>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</si>
  <si>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</si>
  <si>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</si>
  <si>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</si>
  <si>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</si>
  <si>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</si>
  <si>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</si>
  <si>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</si>
  <si>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</si>
  <si>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</si>
  <si>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</si>
  <si>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</si>
  <si>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</si>
  <si>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</si>
  <si>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</si>
  <si>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</si>
  <si>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</si>
  <si>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</si>
  <si>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</si>
  <si>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</si>
  <si>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</si>
  <si>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</si>
  <si>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</si>
  <si>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</si>
  <si>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</si>
  <si>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</si>
  <si>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</si>
  <si>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</si>
  <si>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</si>
  <si>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</si>
  <si>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</si>
  <si>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</si>
  <si>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</si>
  <si>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</si>
  <si>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</si>
  <si>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</si>
  <si>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</si>
  <si>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</si>
  <si>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</si>
  <si>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</si>
  <si>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</si>
  <si>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</si>
  <si>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</si>
  <si>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</si>
  <si>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</si>
  <si>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</si>
  <si>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</si>
  <si>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</si>
  <si>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</si>
  <si>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</si>
  <si>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</si>
  <si>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</si>
  <si>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</si>
  <si>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</si>
  <si>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</si>
  <si>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</si>
  <si>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</si>
  <si>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</si>
  <si>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</si>
  <si>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</si>
  <si>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</si>
  <si>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</si>
  <si>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</si>
  <si>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</si>
  <si>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</si>
  <si>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</si>
  <si>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</si>
  <si>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</si>
  <si>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</si>
  <si>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</si>
  <si>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</si>
  <si>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</si>
  <si>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</si>
  <si>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</si>
  <si>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</si>
  <si>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</si>
  <si>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</si>
  <si>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</si>
  <si>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</si>
  <si>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</si>
  <si>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</si>
  <si>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</si>
  <si>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</si>
  <si>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</si>
  <si>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</si>
  <si>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</si>
  <si>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</si>
  <si>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</si>
  <si>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</si>
  <si>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</si>
  <si>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</si>
  <si>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</si>
  <si>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</si>
  <si>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</si>
  <si>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</si>
  <si>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</si>
  <si>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</si>
  <si>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</si>
  <si>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</si>
  <si>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</si>
  <si>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</si>
  <si>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</si>
  <si>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</si>
  <si>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</si>
  <si>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</si>
  <si>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</si>
  <si>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</si>
  <si>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</si>
  <si>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</si>
  <si>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</si>
  <si>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</si>
  <si>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</si>
  <si>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</si>
  <si>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</si>
  <si>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</si>
  <si>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</si>
  <si>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</si>
  <si>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</si>
  <si>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</si>
  <si>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</si>
  <si>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</si>
  <si>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</si>
  <si>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</si>
  <si>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</si>
  <si>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</si>
  <si>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</si>
  <si>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</si>
  <si>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</si>
  <si>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</si>
  <si>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</si>
  <si>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</si>
  <si>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</si>
  <si>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</si>
  <si>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</si>
  <si>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</si>
  <si>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</si>
  <si>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</si>
  <si>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</si>
  <si>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</si>
  <si>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</si>
  <si>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</si>
  <si>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</si>
  <si>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</si>
  <si>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</si>
  <si>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</si>
  <si>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</si>
  <si>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</si>
  <si>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</si>
  <si>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</si>
  <si>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</si>
  <si>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</si>
  <si>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</si>
  <si>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</si>
  <si>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</si>
  <si>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</si>
  <si>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</si>
  <si>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</si>
  <si>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</si>
  <si>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</si>
  <si>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</si>
  <si>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</si>
  <si>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</si>
  <si>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</si>
  <si>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</si>
  <si>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</si>
  <si>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</si>
  <si>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</si>
  <si>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</si>
  <si>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</si>
  <si>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</si>
  <si>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</si>
  <si>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</si>
  <si>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</si>
  <si>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</si>
  <si>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</si>
  <si>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</si>
  <si>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</si>
  <si>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</si>
  <si>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</si>
  <si>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</si>
  <si>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</si>
  <si>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</si>
  <si>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</si>
  <si>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</si>
  <si>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</si>
  <si>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</si>
  <si>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</si>
  <si>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</si>
  <si>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</si>
  <si>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</si>
  <si>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</si>
  <si>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</si>
  <si>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</si>
  <si>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</si>
  <si>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</si>
  <si>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</si>
  <si>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</si>
  <si>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</si>
  <si>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</si>
  <si>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</si>
  <si>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</si>
  <si>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</si>
  <si>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</si>
  <si>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</si>
  <si>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</si>
  <si>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</si>
  <si>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</si>
  <si>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</si>
  <si>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</si>
  <si>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</si>
  <si>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</si>
  <si>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</si>
  <si>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</si>
  <si>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</si>
  <si>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</si>
  <si>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</si>
  <si>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</si>
  <si>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</si>
  <si>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</si>
  <si>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</si>
  <si>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</si>
  <si>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</si>
  <si>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</si>
  <si>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</si>
  <si>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</si>
  <si>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</si>
  <si>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</si>
  <si>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</si>
  <si>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</si>
  <si>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</si>
  <si>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</si>
  <si>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</si>
  <si>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</si>
  <si>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</si>
  <si>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</si>
  <si>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</si>
  <si>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</si>
  <si>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</si>
  <si>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</si>
  <si>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</si>
  <si>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</si>
  <si>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</si>
  <si>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</si>
  <si>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</si>
  <si>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</si>
  <si>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</si>
  <si>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</si>
  <si>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</si>
  <si>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</si>
  <si>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</si>
  <si>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</si>
  <si>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</si>
  <si>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</si>
  <si>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</si>
  <si>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</si>
  <si>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</si>
  <si>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</si>
  <si>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</si>
  <si>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</si>
  <si>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</si>
  <si>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</si>
  <si>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</si>
  <si>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</si>
  <si>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</si>
  <si>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</si>
  <si>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</si>
  <si>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</si>
  <si>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</si>
  <si>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</si>
  <si>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</si>
  <si>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</si>
  <si>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</si>
  <si>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</si>
  <si>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</si>
  <si>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</si>
  <si>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</si>
  <si>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</si>
  <si>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</si>
  <si>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</si>
  <si>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</si>
  <si>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</si>
  <si>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</si>
  <si>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</si>
  <si>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</si>
  <si>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</si>
  <si>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</si>
  <si>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</si>
  <si>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</si>
  <si>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</si>
  <si>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</si>
  <si>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</si>
  <si>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</si>
  <si>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</si>
  <si>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</si>
  <si>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</si>
  <si>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</si>
  <si>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</si>
  <si>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</si>
  <si>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</si>
  <si>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</si>
  <si>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</si>
  <si>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</si>
  <si>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</si>
  <si>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</si>
  <si>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</si>
  <si>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</si>
  <si>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</si>
  <si>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</si>
  <si>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</si>
  <si>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</si>
  <si>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</si>
  <si>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</si>
  <si>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</si>
  <si>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</si>
  <si>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</si>
  <si>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</si>
  <si>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</si>
  <si>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</si>
  <si>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</si>
  <si>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</si>
  <si>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</si>
  <si>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</si>
  <si>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</si>
  <si>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</si>
  <si>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</si>
  <si>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</si>
  <si>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</si>
  <si>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</si>
  <si>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</si>
  <si>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</si>
  <si>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</si>
  <si>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</si>
  <si>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</si>
  <si>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</si>
  <si>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</si>
  <si>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</si>
  <si>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</si>
  <si>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</si>
  <si>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</si>
  <si>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</si>
  <si>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</si>
  <si>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</si>
  <si>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</si>
  <si>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</si>
  <si>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</si>
  <si>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</si>
  <si>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</si>
  <si>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</si>
  <si>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</si>
  <si>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</si>
  <si>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</si>
  <si>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</si>
  <si>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</si>
  <si>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</si>
  <si>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</si>
  <si>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</si>
  <si>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</si>
  <si>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</si>
  <si>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</si>
  <si>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</si>
  <si>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</si>
  <si>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</si>
  <si>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</si>
  <si>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</si>
  <si>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</si>
  <si>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</si>
  <si>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</si>
  <si>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</si>
  <si>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</si>
  <si>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</si>
  <si>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</si>
  <si>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</si>
  <si>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</si>
  <si>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</si>
  <si>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</si>
  <si>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</si>
  <si>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</si>
  <si>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</si>
  <si>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</si>
  <si>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</si>
  <si>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</si>
  <si>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</si>
  <si>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</si>
  <si>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</si>
  <si>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</si>
  <si>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</si>
  <si>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</si>
  <si>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</si>
  <si>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</si>
  <si>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</si>
  <si>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</si>
  <si>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</si>
  <si>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</si>
  <si>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</si>
  <si>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</si>
  <si>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</si>
  <si>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</si>
  <si>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</si>
  <si>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</si>
  <si>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</si>
  <si>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</si>
  <si>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</si>
  <si>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</si>
  <si>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</si>
  <si>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</si>
  <si>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</si>
  <si>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</si>
  <si>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</si>
  <si>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</si>
  <si>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</si>
  <si>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</si>
  <si>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</si>
  <si>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</si>
  <si>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</si>
  <si>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</si>
  <si>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</si>
  <si>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</si>
  <si>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</si>
  <si>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</si>
  <si>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</si>
  <si>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</si>
  <si>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</si>
  <si>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</si>
  <si>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</si>
  <si>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</si>
  <si>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</si>
  <si>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</si>
  <si>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</si>
  <si>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</si>
  <si>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</si>
  <si>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</si>
  <si>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</si>
  <si>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</si>
  <si>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</si>
  <si>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</si>
  <si>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</si>
  <si>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</si>
  <si>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</si>
  <si>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</si>
  <si>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</si>
  <si>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</si>
  <si>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</si>
  <si>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</si>
  <si>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</si>
  <si>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</si>
  <si>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</si>
  <si>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</si>
  <si>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</si>
  <si>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</si>
  <si>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</si>
  <si>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</si>
  <si>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</si>
  <si>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</si>
  <si>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</si>
  <si>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</si>
  <si>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</si>
  <si>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</si>
  <si>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</si>
  <si>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</si>
  <si>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</si>
  <si>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</si>
  <si>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</si>
  <si>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</si>
  <si>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</si>
  <si>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</si>
  <si>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</si>
  <si>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</si>
  <si>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</si>
  <si>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</si>
  <si>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</si>
  <si>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</si>
  <si>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</si>
  <si>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</si>
  <si>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</si>
  <si>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</si>
  <si>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</si>
  <si>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</si>
  <si>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</si>
  <si>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</si>
  <si>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</si>
  <si>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</si>
  <si>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</si>
  <si>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</si>
  <si>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</si>
  <si>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</si>
  <si>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</si>
  <si>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</si>
  <si>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</si>
  <si>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</si>
  <si>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</si>
  <si>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</si>
  <si>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</si>
  <si>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</si>
  <si>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</si>
  <si>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</si>
  <si>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</si>
  <si>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</si>
  <si>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</si>
  <si>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</si>
  <si>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</si>
  <si>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</si>
  <si>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</si>
  <si>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</si>
  <si>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</si>
  <si>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</si>
  <si>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</si>
  <si>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</si>
  <si>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</si>
  <si>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</si>
  <si>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</si>
  <si>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</si>
  <si>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</si>
  <si>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</si>
  <si>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</si>
  <si>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</si>
  <si>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</si>
  <si>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</si>
  <si>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</si>
  <si>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</si>
  <si>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</si>
  <si>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</si>
  <si>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</si>
  <si>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</si>
  <si>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</si>
  <si>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</si>
  <si>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</si>
  <si>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</si>
  <si>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</si>
  <si>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</si>
  <si>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</si>
  <si>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</si>
  <si>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</si>
  <si>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</si>
  <si>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</si>
  <si>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</si>
  <si>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</si>
  <si>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</si>
  <si>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</si>
  <si>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</si>
  <si>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</si>
  <si>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</si>
  <si>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</si>
  <si>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</si>
  <si>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</si>
  <si>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</si>
  <si>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</si>
  <si>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</si>
  <si>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</si>
  <si>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</si>
  <si>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</si>
  <si>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</si>
  <si>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</si>
  <si>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</si>
  <si>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</si>
  <si>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</si>
  <si>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</si>
  <si>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</si>
  <si>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</si>
  <si>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</si>
  <si>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</si>
  <si>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</si>
  <si>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</si>
  <si>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</si>
  <si>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</si>
  <si>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</si>
  <si>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</si>
  <si>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</si>
  <si>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</si>
  <si>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</si>
  <si>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</si>
  <si>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</si>
  <si>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</si>
  <si>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</si>
  <si>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</si>
  <si>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</si>
  <si>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</si>
  <si>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</si>
  <si>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</si>
  <si>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</si>
  <si>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</si>
  <si>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</si>
  <si>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</si>
  <si>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</si>
  <si>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</si>
  <si>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</si>
  <si>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</si>
  <si>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</si>
  <si>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</si>
  <si>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</si>
  <si>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</si>
  <si>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</si>
  <si>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</si>
  <si>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</si>
  <si>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</si>
  <si>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</si>
  <si>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</si>
  <si>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</si>
  <si>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</si>
  <si>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</si>
  <si>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</si>
  <si>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</si>
  <si>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</si>
  <si>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</si>
  <si>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</si>
  <si>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</si>
  <si>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</si>
  <si>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</si>
  <si>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</si>
  <si>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</si>
  <si>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</si>
  <si>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</si>
  <si>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</si>
  <si>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</si>
  <si>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</si>
  <si>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</si>
  <si>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</si>
  <si>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</si>
  <si>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</si>
  <si>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</si>
  <si>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</si>
  <si>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</si>
  <si>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</si>
  <si>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</si>
  <si>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</si>
  <si>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</si>
  <si>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</si>
  <si>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</si>
  <si>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</si>
  <si>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</si>
  <si>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</si>
  <si>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</si>
  <si>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</si>
  <si>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</si>
  <si>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</si>
  <si>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</si>
  <si>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</si>
  <si>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</si>
  <si>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</si>
  <si>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</si>
  <si>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</si>
  <si>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</si>
  <si>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</si>
  <si>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</si>
  <si>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</si>
  <si>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</si>
  <si>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</si>
  <si>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</si>
  <si>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</si>
  <si>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</si>
  <si>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</si>
  <si>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</si>
  <si>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</si>
  <si>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</si>
  <si>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</si>
  <si>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</si>
  <si>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</si>
  <si>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</si>
  <si>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</si>
  <si>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</si>
  <si>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</si>
  <si>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</si>
  <si>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</si>
  <si>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</si>
  <si>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</si>
  <si>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</si>
  <si>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</si>
  <si>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</si>
  <si>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</si>
  <si>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</si>
  <si>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</si>
  <si>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</si>
  <si>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</si>
  <si>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</si>
  <si>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</si>
  <si>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</si>
  <si>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</si>
  <si>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</si>
  <si>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</si>
  <si>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</si>
  <si>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</si>
  <si>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</si>
  <si>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</si>
  <si>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</si>
  <si>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</si>
  <si>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</si>
  <si>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</si>
  <si>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</si>
  <si>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</si>
  <si>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</si>
  <si>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</si>
  <si>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</si>
  <si>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</si>
  <si>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</si>
  <si>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</si>
  <si>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</si>
  <si>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</si>
  <si>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</si>
  <si>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</si>
  <si>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</si>
  <si>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</si>
  <si>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</si>
  <si>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</si>
  <si>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</si>
  <si>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</si>
  <si>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</si>
  <si>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</si>
  <si>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</si>
  <si>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</si>
  <si>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</si>
  <si>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</si>
  <si>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</si>
  <si>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</si>
  <si>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</si>
  <si>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</si>
  <si>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</si>
  <si>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</si>
  <si>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</si>
  <si>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</si>
  <si>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</si>
  <si>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</si>
  <si>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</si>
  <si>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</si>
  <si>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</si>
  <si>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</si>
  <si>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</si>
  <si>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</si>
  <si>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</si>
  <si>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</si>
  <si>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</si>
  <si>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</si>
  <si>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</si>
  <si>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</si>
  <si>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</si>
  <si>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</si>
  <si>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</si>
  <si>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</si>
  <si>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</si>
  <si>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</si>
  <si>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</si>
  <si>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</si>
  <si>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</si>
  <si>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</si>
  <si>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</si>
  <si>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</si>
  <si>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</si>
  <si>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</si>
  <si>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</si>
  <si>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</si>
  <si>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</si>
  <si>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</si>
  <si>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</si>
  <si>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</si>
  <si>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</si>
  <si>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</si>
  <si>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</si>
  <si>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</si>
  <si>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</si>
  <si>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</si>
  <si>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</si>
  <si>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</si>
  <si>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</si>
  <si>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</si>
  <si>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</si>
  <si>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</si>
  <si>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</si>
  <si>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</si>
  <si>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</si>
  <si>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</si>
  <si>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</si>
  <si>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</si>
  <si>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</si>
  <si>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</si>
  <si>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</si>
  <si>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</si>
  <si>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</si>
  <si>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</si>
  <si>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</si>
  <si>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</si>
  <si>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</si>
  <si>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</si>
  <si>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</si>
  <si>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</si>
  <si>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</si>
  <si>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</si>
  <si>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</si>
  <si>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</si>
  <si>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</si>
  <si>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</si>
  <si>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</si>
  <si>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</si>
  <si>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</si>
  <si>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</si>
  <si>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</si>
  <si>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</si>
  <si>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</si>
  <si>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</si>
  <si>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</si>
  <si>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</si>
  <si>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</si>
  <si>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</si>
  <si>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</si>
  <si>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</si>
  <si>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</si>
  <si>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</si>
  <si>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</si>
  <si>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</si>
  <si>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</si>
  <si>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</si>
  <si>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</si>
  <si>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</si>
  <si>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</si>
  <si>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</si>
  <si>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</si>
  <si>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</si>
  <si>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</si>
  <si>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</si>
  <si>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</si>
  <si>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</si>
  <si>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</si>
  <si>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</si>
  <si>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</si>
  <si>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</si>
  <si>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</si>
  <si>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</si>
  <si>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</si>
  <si>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</si>
  <si>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</si>
  <si>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</si>
  <si>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</si>
  <si>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</si>
  <si>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</si>
  <si>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</si>
  <si>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</si>
  <si>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</si>
  <si>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</si>
  <si>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</si>
  <si>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</si>
  <si>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</si>
  <si>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</si>
  <si>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</si>
  <si>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</si>
  <si>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</si>
  <si>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</si>
  <si>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</si>
  <si>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</si>
  <si>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</si>
  <si>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</si>
  <si>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</si>
  <si>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</si>
  <si>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</si>
  <si>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</si>
  <si>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</si>
  <si>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</si>
  <si>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</si>
  <si>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</si>
  <si>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</si>
  <si>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</si>
  <si>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</si>
  <si>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</si>
  <si>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</si>
  <si>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</si>
  <si>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</si>
  <si>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</si>
  <si>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</si>
  <si>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</si>
  <si>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</si>
  <si>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</si>
  <si>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</si>
  <si>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</si>
  <si>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</si>
  <si>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</si>
  <si>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</si>
  <si>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</si>
  <si>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</si>
  <si>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</si>
  <si>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</si>
  <si>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</si>
  <si>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</si>
  <si>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</si>
  <si>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</si>
  <si>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</si>
  <si>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</si>
  <si>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</si>
  <si>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</si>
  <si>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</si>
  <si>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</si>
  <si>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</si>
  <si>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</si>
  <si>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</si>
  <si>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</si>
  <si>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</si>
  <si>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</si>
  <si>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</si>
  <si>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</si>
  <si>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</si>
  <si>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</si>
  <si>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</si>
  <si>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</si>
  <si>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</si>
  <si>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</si>
  <si>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</si>
  <si>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</si>
  <si>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</si>
  <si>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</si>
  <si>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</si>
  <si>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</si>
  <si>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</si>
  <si>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</si>
  <si>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</si>
  <si>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</si>
  <si>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</si>
  <si>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</si>
  <si>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</si>
  <si>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</si>
  <si>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</si>
  <si>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</si>
  <si>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</si>
  <si>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</si>
  <si>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</si>
  <si>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</si>
  <si>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</si>
  <si>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</si>
  <si>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</si>
  <si>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</si>
  <si>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</si>
  <si>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</si>
  <si>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</si>
  <si>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</si>
  <si>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</si>
  <si>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</si>
  <si>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</si>
  <si>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</si>
  <si>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</si>
  <si>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</si>
  <si>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</si>
  <si>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</si>
  <si>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</si>
  <si>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</si>
  <si>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</si>
  <si>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</si>
  <si>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</si>
  <si>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</si>
  <si>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</si>
  <si>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</si>
  <si>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</si>
  <si>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</si>
  <si>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</si>
  <si>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</si>
  <si>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</si>
  <si>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</si>
  <si>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</si>
  <si>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</si>
  <si>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</si>
  <si>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</si>
  <si>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</si>
  <si>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</si>
  <si>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</si>
  <si>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</si>
  <si>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</si>
  <si>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</si>
  <si>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</si>
  <si>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</si>
  <si>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</si>
  <si>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</si>
  <si>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</si>
  <si>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</si>
  <si>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</si>
  <si>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</si>
  <si>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</si>
  <si>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</si>
  <si>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</si>
  <si>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</si>
  <si>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</si>
  <si>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</si>
  <si>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</si>
  <si>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</si>
  <si>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</si>
  <si>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</si>
  <si>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</si>
  <si>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</si>
  <si>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</si>
  <si>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</si>
  <si>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</si>
  <si>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</si>
  <si>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</si>
  <si>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</si>
  <si>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</si>
  <si>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</si>
  <si>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</si>
  <si>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</si>
  <si>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</si>
  <si>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</si>
  <si>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</si>
  <si>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</si>
  <si>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</si>
  <si>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</si>
  <si>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</si>
  <si>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</si>
  <si>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</si>
  <si>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</si>
  <si>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</si>
  <si>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</si>
  <si>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</si>
  <si>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</si>
  <si>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</si>
  <si>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</si>
  <si>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</si>
  <si>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</si>
  <si>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</si>
  <si>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</si>
  <si>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</si>
  <si>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</si>
  <si>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</si>
  <si>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</si>
  <si>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</si>
  <si>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</si>
  <si>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</si>
  <si>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</si>
  <si>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</si>
  <si>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</si>
  <si>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</si>
  <si>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</si>
  <si>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</si>
  <si>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</si>
  <si>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</si>
  <si>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</si>
  <si>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</si>
  <si>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</si>
  <si>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</si>
  <si>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</si>
  <si>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</si>
  <si>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</si>
  <si>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</si>
  <si>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</si>
  <si>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</si>
  <si>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</si>
  <si>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</si>
  <si>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</si>
  <si>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</si>
  <si>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</si>
  <si>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</si>
  <si>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</si>
  <si>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</si>
  <si>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</si>
  <si>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</si>
  <si>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</si>
  <si>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</si>
  <si>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</si>
  <si>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</si>
  <si>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</si>
  <si>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</si>
  <si>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</si>
  <si>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</si>
  <si>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</si>
  <si>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</si>
  <si>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</si>
  <si>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</si>
  <si>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</si>
  <si>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</si>
  <si>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</si>
  <si>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</si>
  <si>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</si>
  <si>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</si>
  <si>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</si>
  <si>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</si>
  <si>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</si>
  <si>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</si>
  <si>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</si>
  <si>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</si>
  <si>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</si>
  <si>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</si>
  <si>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</si>
  <si>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</si>
  <si>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</si>
  <si>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</si>
  <si>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</si>
  <si>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</si>
  <si>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</si>
  <si>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</si>
  <si>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</si>
  <si>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</si>
  <si>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</si>
  <si>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</si>
  <si>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</si>
  <si>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</si>
  <si>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</si>
  <si>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</si>
  <si>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</si>
  <si>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</si>
  <si>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</si>
  <si>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</si>
  <si>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</si>
  <si>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</si>
  <si>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</si>
  <si>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</si>
  <si>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</si>
  <si>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</si>
  <si>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</si>
  <si>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</si>
  <si>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</si>
  <si>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</si>
  <si>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</si>
  <si>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</si>
  <si>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</si>
  <si>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</si>
  <si>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</si>
  <si>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</si>
  <si>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</si>
  <si>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</si>
  <si>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</si>
  <si>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</si>
  <si>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</si>
  <si>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</si>
  <si>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</si>
  <si>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</si>
  <si>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</si>
  <si>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</si>
  <si>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</si>
  <si>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</si>
  <si>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</si>
  <si>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</si>
  <si>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</si>
  <si>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</si>
  <si>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</si>
  <si>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</si>
  <si>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</si>
  <si>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</si>
  <si>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</si>
  <si>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</si>
  <si>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</si>
  <si>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</si>
  <si>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</si>
  <si>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</si>
  <si>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</si>
  <si>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</si>
  <si>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</si>
  <si>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</si>
  <si>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</si>
  <si>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</si>
  <si>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</si>
  <si>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</si>
  <si>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</si>
  <si>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</si>
  <si>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</si>
  <si>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</si>
  <si>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</si>
  <si>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</si>
  <si>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</si>
  <si>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</si>
  <si>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</si>
  <si>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</si>
  <si>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</si>
  <si>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</si>
  <si>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</si>
  <si>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</si>
  <si>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</si>
  <si>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</si>
  <si>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</si>
  <si>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</si>
  <si>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</si>
  <si>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</si>
  <si>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</si>
  <si>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</si>
  <si>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</si>
  <si>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</si>
  <si>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</si>
  <si>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</si>
  <si>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</si>
  <si>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</si>
  <si>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</si>
  <si>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</si>
  <si>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</si>
  <si>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</si>
  <si>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</si>
  <si>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</si>
  <si>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</si>
  <si>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</si>
  <si>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</si>
  <si>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</si>
  <si>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</si>
  <si>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</si>
  <si>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</si>
  <si>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</si>
  <si>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</si>
  <si>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</si>
  <si>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</si>
  <si>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</si>
  <si>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</si>
  <si>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</si>
  <si>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</si>
  <si>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</si>
  <si>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</si>
  <si>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</si>
  <si>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</si>
  <si>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</si>
  <si>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</si>
  <si>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</si>
  <si>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</si>
  <si>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</si>
  <si>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</si>
  <si>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</si>
  <si>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</si>
  <si>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</si>
  <si>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</si>
  <si>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</si>
  <si>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</si>
  <si>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</si>
  <si>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</si>
  <si>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</si>
  <si>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</si>
  <si>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</si>
  <si>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</si>
  <si>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</si>
  <si>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</si>
  <si>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</si>
  <si>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</si>
  <si>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</si>
  <si>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</si>
  <si>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</si>
  <si>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</si>
  <si>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</si>
  <si>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</si>
  <si>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</si>
  <si>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</si>
  <si>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</si>
  <si>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</si>
  <si>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</si>
  <si>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</si>
  <si>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</si>
  <si>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</si>
  <si>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</si>
  <si>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</si>
  <si>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</si>
  <si>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</si>
  <si>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</si>
  <si>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</si>
  <si>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</si>
  <si>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</si>
  <si>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</si>
  <si>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</si>
  <si>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</si>
  <si>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</si>
  <si>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</si>
  <si>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</si>
  <si>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</si>
  <si>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</si>
  <si>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</si>
  <si>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</si>
  <si>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</si>
  <si>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</si>
  <si>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</si>
  <si>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</si>
  <si>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</si>
  <si>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</si>
  <si>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</si>
  <si>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</si>
  <si>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</si>
  <si>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</si>
  <si>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</si>
  <si>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</si>
  <si>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</si>
  <si>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</si>
  <si>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</si>
  <si>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</si>
  <si>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</si>
  <si>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</si>
  <si>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</si>
  <si>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</si>
  <si>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</si>
  <si>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</si>
  <si>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</si>
  <si>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</si>
  <si>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</si>
  <si>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</si>
  <si>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</si>
  <si>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</si>
  <si>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</si>
  <si>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</si>
  <si>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</si>
  <si>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</si>
  <si>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</si>
  <si>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</si>
  <si>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</si>
  <si>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</si>
  <si>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</si>
  <si>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</si>
  <si>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</si>
  <si>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</si>
  <si>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</si>
  <si>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</si>
  <si>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</si>
  <si>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</si>
  <si>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</si>
  <si>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</si>
  <si>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</si>
  <si>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</si>
  <si>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</si>
  <si>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</si>
  <si>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</si>
  <si>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</si>
  <si>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</si>
  <si>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</si>
  <si>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</si>
  <si>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</si>
  <si>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</si>
  <si>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</si>
  <si>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</si>
  <si>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</si>
  <si>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</si>
  <si>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</si>
  <si>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</si>
  <si>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</si>
  <si>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</si>
  <si>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</si>
  <si>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</si>
  <si>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</si>
  <si>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</si>
  <si>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</si>
  <si>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</si>
  <si>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</si>
  <si>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</si>
  <si>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</si>
  <si>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</si>
  <si>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</si>
  <si>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</si>
  <si>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</si>
  <si>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</si>
  <si>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</si>
  <si>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</si>
  <si>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</si>
  <si>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</si>
  <si>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</si>
  <si>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</si>
  <si>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</si>
  <si>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</si>
  <si>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</si>
  <si>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</si>
  <si>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</si>
  <si>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</si>
  <si>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</si>
  <si>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</si>
  <si>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</si>
  <si>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</si>
  <si>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</si>
  <si>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</si>
  <si>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</si>
  <si>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</si>
  <si>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</si>
  <si>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</si>
  <si>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</si>
  <si>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</si>
  <si>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</si>
  <si>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</si>
  <si>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</si>
  <si>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</si>
  <si>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</si>
  <si>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</si>
  <si>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</si>
  <si>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</si>
  <si>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</si>
  <si>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</si>
  <si>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</si>
  <si>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</si>
  <si>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</si>
  <si>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</si>
  <si>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</si>
  <si>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</si>
  <si>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</si>
  <si>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</si>
  <si>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</si>
  <si>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</si>
  <si>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</si>
  <si>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</si>
  <si>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</si>
  <si>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</si>
  <si>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</si>
  <si>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</si>
  <si>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</si>
  <si>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</si>
  <si>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</si>
  <si>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</si>
  <si>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</si>
  <si>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</si>
  <si>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</si>
  <si>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</si>
  <si>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</si>
  <si>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</si>
  <si>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</si>
  <si>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</si>
  <si>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</si>
  <si>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</si>
  <si>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</si>
  <si>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</si>
  <si>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</si>
  <si>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</si>
  <si>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</si>
  <si>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</si>
  <si>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</si>
  <si>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</si>
  <si>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</si>
  <si>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</si>
  <si>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</si>
  <si>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</si>
  <si>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</si>
  <si>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</si>
  <si>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</si>
  <si>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</si>
  <si>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</si>
  <si>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</si>
  <si>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</si>
  <si>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</si>
  <si>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</si>
  <si>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</si>
  <si>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</si>
  <si>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</si>
  <si>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</si>
  <si>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</si>
  <si>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</si>
  <si>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</si>
  <si>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</si>
  <si>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</si>
  <si>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</si>
  <si>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</si>
  <si>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</si>
  <si>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</si>
  <si>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</si>
  <si>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</si>
  <si>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</si>
  <si>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</si>
  <si>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</si>
  <si>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</si>
  <si>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</si>
  <si>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</si>
  <si>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</si>
  <si>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</si>
  <si>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</si>
  <si>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</si>
  <si>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</si>
  <si>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</si>
  <si>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</si>
  <si>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</si>
  <si>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</si>
  <si>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</si>
  <si>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</si>
  <si>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</si>
  <si>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</si>
  <si>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</si>
  <si>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</si>
  <si>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</si>
  <si>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</si>
  <si>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</si>
  <si>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</si>
  <si>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</si>
  <si>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</si>
  <si>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</si>
  <si>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</si>
  <si>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</si>
  <si>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</si>
  <si>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</si>
  <si>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</si>
  <si>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</si>
  <si>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</si>
  <si>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</si>
  <si>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</si>
  <si>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</si>
  <si>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</si>
  <si>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</si>
  <si>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</si>
  <si>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</si>
  <si>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</si>
  <si>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</si>
  <si>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</si>
  <si>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</si>
  <si>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</si>
  <si>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</si>
  <si>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</si>
  <si>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</si>
  <si>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</si>
  <si>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</si>
  <si>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</si>
  <si>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</si>
  <si>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</si>
  <si>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</si>
  <si>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</si>
  <si>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</si>
  <si>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</si>
  <si>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</si>
  <si>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</si>
  <si>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</si>
  <si>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</si>
  <si>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</si>
  <si>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</si>
  <si>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</si>
  <si>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</si>
  <si>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</si>
  <si>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</si>
  <si>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</si>
  <si>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</si>
  <si>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</si>
  <si>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</si>
  <si>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</si>
  <si>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</si>
  <si>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</si>
  <si>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</si>
  <si>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</si>
  <si>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</si>
  <si>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</si>
  <si>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</si>
  <si>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</si>
  <si>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</si>
  <si>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</si>
  <si>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</si>
  <si>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</si>
  <si>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</si>
  <si>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</si>
  <si>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</si>
  <si>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</si>
  <si>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</si>
  <si>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</si>
  <si>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</si>
  <si>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</si>
  <si>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</si>
  <si>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</si>
  <si>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</si>
  <si>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</si>
  <si>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</si>
  <si>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</si>
  <si>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</si>
  <si>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</si>
  <si>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</si>
  <si>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</si>
  <si>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</si>
  <si>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</si>
  <si>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</si>
  <si>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</si>
  <si>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</si>
  <si>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</si>
  <si>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</si>
  <si>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</si>
  <si>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</si>
  <si>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</si>
  <si>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</si>
  <si>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</si>
  <si>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</si>
  <si>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</si>
  <si>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</si>
  <si>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</si>
  <si>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</si>
  <si>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</si>
  <si>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</si>
  <si>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</si>
  <si>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</si>
  <si>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</si>
  <si>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</si>
  <si>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</si>
  <si>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</si>
  <si>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</si>
  <si>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</si>
  <si>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</si>
  <si>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</si>
  <si>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</si>
  <si>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</si>
  <si>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</si>
  <si>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</si>
  <si>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</si>
  <si>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</si>
  <si>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</si>
  <si>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</si>
  <si>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</si>
  <si>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</si>
  <si>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</si>
  <si>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</si>
  <si>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</si>
  <si>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</si>
  <si>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</si>
  <si>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</si>
  <si>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</si>
  <si>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</si>
  <si>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</si>
  <si>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</si>
  <si>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</si>
  <si>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</si>
  <si>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</si>
  <si>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</si>
  <si>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</si>
  <si>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</si>
  <si>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</si>
  <si>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</si>
  <si>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</si>
  <si>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</si>
  <si>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</si>
  <si>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</si>
  <si>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</si>
  <si>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</si>
  <si>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</si>
  <si>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</si>
  <si>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</si>
  <si>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</si>
  <si>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</si>
  <si>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</si>
  <si>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</si>
  <si>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</si>
  <si>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</si>
  <si>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</si>
  <si>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</si>
  <si>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</si>
  <si>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</si>
  <si>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</si>
  <si>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</si>
  <si>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</si>
  <si>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</si>
  <si>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</si>
  <si>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</si>
  <si>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</si>
  <si>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</si>
  <si>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</si>
  <si>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</si>
  <si>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</si>
  <si>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</si>
  <si>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</si>
  <si>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</si>
  <si>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</si>
  <si>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</si>
  <si>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</si>
  <si>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</si>
  <si>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</si>
  <si>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</si>
  <si>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</si>
  <si>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</si>
  <si>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</si>
  <si>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</si>
  <si>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</si>
  <si>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</si>
  <si>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</si>
  <si>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</si>
  <si>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</si>
  <si>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</si>
  <si>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</si>
  <si>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</si>
  <si>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</si>
  <si>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</si>
  <si>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</si>
  <si>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</si>
  <si>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</si>
  <si>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</si>
  <si>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</si>
  <si>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</si>
  <si>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</si>
  <si>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</si>
  <si>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</si>
  <si>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</si>
  <si>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</si>
  <si>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</si>
  <si>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</si>
  <si>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</si>
  <si>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</si>
  <si>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</si>
  <si>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</si>
  <si>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</si>
  <si>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</si>
  <si>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</si>
  <si>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</si>
  <si>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</si>
  <si>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</si>
  <si>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</si>
  <si>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</si>
  <si>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</si>
  <si>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</si>
  <si>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</si>
  <si>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</si>
  <si>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</si>
  <si>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</si>
  <si>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</si>
  <si>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</si>
  <si>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</si>
  <si>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</si>
  <si>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</si>
  <si>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</si>
  <si>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</si>
  <si>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</si>
  <si>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</si>
  <si>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</si>
  <si>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</si>
  <si>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</si>
  <si>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</si>
  <si>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</si>
  <si>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</si>
  <si>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</si>
  <si>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</si>
  <si>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</si>
  <si>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</si>
  <si>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</si>
  <si>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</si>
  <si>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</si>
  <si>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</si>
  <si>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</si>
  <si>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</si>
  <si>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</si>
  <si>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</si>
  <si>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</si>
  <si>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</si>
  <si>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</si>
  <si>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</si>
  <si>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</si>
  <si>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</si>
  <si>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</si>
  <si>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</si>
  <si>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</si>
  <si>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</si>
  <si>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</si>
  <si>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</si>
  <si>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</si>
  <si>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</si>
  <si>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</si>
  <si>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</si>
  <si>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</si>
  <si>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</si>
  <si>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</si>
  <si>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</si>
  <si>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</si>
  <si>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</si>
  <si>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</si>
  <si>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</si>
  <si>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</si>
  <si>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</si>
  <si>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</si>
  <si>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</si>
  <si>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</si>
  <si>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</si>
  <si>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</si>
  <si>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</si>
  <si>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</si>
  <si>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</si>
  <si>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</si>
  <si>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</si>
  <si>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</si>
  <si>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</si>
  <si>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</si>
  <si>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</si>
  <si>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</si>
  <si>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</si>
  <si>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</si>
  <si>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</si>
  <si>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</si>
  <si>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</si>
  <si>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</si>
  <si>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</si>
  <si>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</si>
  <si>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</si>
  <si>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</si>
  <si>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</si>
  <si>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</si>
  <si>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</si>
  <si>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</si>
  <si>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</si>
  <si>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</si>
  <si>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</si>
  <si>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</si>
  <si>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</si>
  <si>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</si>
  <si>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</si>
  <si>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</si>
  <si>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</si>
  <si>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</si>
  <si>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</si>
  <si>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</si>
  <si>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</si>
  <si>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</si>
  <si>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</si>
  <si>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</si>
  <si>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</si>
  <si>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</si>
  <si>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</si>
  <si>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</si>
  <si>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</si>
  <si>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</si>
  <si>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</si>
  <si>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</si>
  <si>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</si>
  <si>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</si>
  <si>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</si>
  <si>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</si>
  <si>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</si>
  <si>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</si>
  <si>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</si>
  <si>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</si>
  <si>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</si>
  <si>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</si>
  <si>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</si>
  <si>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</si>
  <si>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</si>
  <si>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</si>
  <si>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</si>
  <si>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</si>
  <si>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</si>
  <si>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</si>
  <si>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</si>
  <si>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</si>
  <si>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</si>
  <si>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</si>
  <si>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</si>
  <si>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</si>
  <si>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</si>
  <si>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</si>
  <si>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</si>
  <si>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</si>
  <si>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</si>
  <si>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</si>
  <si>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</si>
  <si>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</si>
  <si>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</si>
  <si>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</si>
  <si>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</si>
  <si>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</si>
  <si>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</si>
  <si>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</si>
  <si>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</si>
  <si>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</si>
  <si>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</si>
  <si>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</si>
  <si>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</si>
  <si>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</si>
  <si>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</si>
  <si>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</si>
  <si>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</si>
  <si>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</si>
  <si>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</si>
  <si>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</si>
  <si>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</si>
  <si>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</si>
  <si>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</si>
  <si>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</si>
  <si>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</si>
  <si>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</si>
  <si>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</si>
  <si>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</si>
  <si>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</si>
  <si>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</si>
  <si>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</si>
  <si>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</si>
  <si>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</si>
  <si>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</si>
  <si>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</si>
  <si>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</si>
  <si>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</si>
  <si>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</si>
  <si>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</si>
  <si>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</si>
  <si>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</si>
  <si>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</si>
  <si>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</si>
  <si>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</si>
  <si>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</si>
  <si>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</si>
  <si>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</si>
  <si>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</si>
  <si>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</si>
  <si>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</si>
  <si>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</si>
  <si>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</si>
  <si>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</si>
  <si>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</si>
  <si>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</si>
  <si>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</si>
  <si>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</si>
  <si>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</si>
  <si>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</si>
  <si>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</si>
  <si>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</si>
  <si>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</si>
  <si>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</si>
  <si>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</si>
  <si>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</si>
  <si>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</si>
  <si>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</si>
  <si>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</si>
  <si>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</si>
  <si>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</si>
  <si>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</si>
  <si>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</si>
  <si>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</si>
  <si>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</si>
  <si>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</si>
  <si>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</si>
  <si>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</si>
  <si>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</si>
  <si>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</si>
  <si>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</si>
  <si>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</si>
  <si>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</si>
  <si>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</si>
  <si>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</si>
  <si>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</si>
  <si>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</si>
  <si>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</si>
  <si>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</si>
  <si>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</si>
  <si>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</si>
  <si>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</si>
  <si>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</si>
  <si>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</si>
  <si>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</si>
  <si>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</si>
  <si>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</si>
  <si>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</si>
  <si>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</si>
  <si>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</si>
  <si>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</si>
  <si>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</si>
  <si>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</si>
  <si>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</si>
  <si>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</si>
  <si>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</si>
  <si>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</si>
  <si>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</si>
  <si>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</si>
  <si>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</si>
  <si>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</si>
  <si>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</si>
  <si>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</si>
  <si>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</si>
  <si>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</si>
  <si>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</si>
  <si>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</si>
  <si>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</si>
  <si>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</si>
  <si>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</si>
  <si>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</si>
  <si>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</si>
  <si>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</si>
  <si>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</si>
  <si>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</si>
  <si>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</si>
  <si>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</si>
  <si>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</si>
  <si>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</si>
  <si>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</si>
  <si>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</si>
  <si>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</si>
  <si>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</si>
  <si>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</si>
  <si>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</si>
  <si>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</si>
  <si>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</si>
  <si>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</si>
  <si>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</si>
  <si>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</si>
  <si>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</si>
  <si>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</si>
  <si>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</si>
  <si>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</si>
  <si>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</si>
  <si>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</si>
  <si>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</si>
  <si>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</si>
  <si>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</si>
  <si>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</si>
  <si>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</si>
  <si>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</si>
  <si>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</si>
  <si>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</si>
  <si>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</si>
  <si>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</si>
  <si>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</si>
  <si>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</si>
  <si>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</si>
  <si>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</si>
  <si>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</si>
  <si>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</si>
  <si>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</si>
  <si>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</si>
  <si>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</si>
  <si>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</si>
  <si>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</si>
  <si>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</si>
  <si>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</si>
  <si>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</si>
  <si>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</si>
  <si>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</si>
  <si>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</si>
  <si>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</si>
  <si>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</si>
  <si>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</si>
  <si>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</si>
  <si>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</si>
  <si>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</si>
  <si>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</si>
  <si>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</si>
  <si>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</si>
  <si>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</si>
  <si>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</si>
  <si>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</si>
  <si>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</si>
  <si>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</si>
  <si>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</si>
  <si>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</si>
  <si>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</si>
  <si>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</si>
  <si>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</si>
  <si>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</si>
  <si>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</si>
  <si>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</si>
  <si>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</si>
  <si>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</si>
  <si>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</si>
  <si>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</si>
  <si>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</si>
  <si>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</si>
  <si>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</si>
  <si>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</si>
  <si>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</si>
  <si>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</si>
  <si>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</si>
  <si>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</si>
  <si>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</si>
  <si>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</si>
  <si>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</si>
  <si>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</si>
  <si>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</si>
  <si>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</si>
  <si>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</si>
  <si>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</si>
  <si>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</si>
  <si>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</si>
  <si>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</si>
  <si>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</si>
  <si>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</si>
  <si>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</si>
  <si>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</si>
  <si>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</si>
  <si>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</si>
  <si>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</si>
  <si>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</si>
  <si>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</si>
  <si>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</si>
  <si>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</si>
  <si>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</si>
  <si>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</si>
  <si>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</si>
  <si>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</si>
  <si>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</si>
  <si>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</si>
  <si>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</si>
  <si>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</si>
  <si>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</si>
  <si>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</si>
  <si>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</si>
  <si>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</si>
  <si>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</si>
  <si>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</si>
  <si>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</si>
  <si>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</si>
  <si>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</si>
  <si>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</si>
  <si>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</si>
  <si>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</si>
  <si>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</si>
  <si>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</si>
  <si>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</si>
  <si>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</si>
  <si>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</si>
  <si>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</si>
  <si>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</si>
  <si>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</si>
  <si>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</si>
  <si>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</si>
  <si>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</si>
  <si>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</si>
  <si>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</si>
  <si>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</si>
  <si>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</si>
  <si>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</si>
  <si>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</si>
  <si>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</si>
  <si>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</si>
  <si>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</si>
  <si>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</si>
  <si>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</si>
  <si>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</si>
  <si>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</si>
  <si>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</si>
  <si>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</si>
  <si>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</si>
  <si>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</si>
  <si>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</si>
  <si>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</si>
  <si>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</si>
  <si>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</si>
  <si>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</si>
  <si>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</si>
  <si>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</si>
  <si>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</si>
  <si>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</si>
  <si>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</si>
  <si>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</si>
  <si>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</si>
  <si>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</si>
  <si>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</si>
  <si>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</si>
  <si>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</si>
  <si>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</si>
  <si>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</si>
  <si>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</si>
  <si>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</si>
  <si>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</si>
  <si>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</si>
  <si>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</si>
  <si>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</si>
  <si>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</si>
  <si>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</si>
  <si>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</si>
  <si>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</si>
  <si>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</si>
  <si>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</si>
  <si>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</si>
  <si>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</si>
  <si>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</si>
  <si>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</si>
  <si>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</si>
  <si>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</si>
  <si>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</si>
  <si>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</si>
  <si>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</si>
  <si>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</si>
  <si>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</si>
  <si>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</si>
  <si>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</si>
  <si>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</si>
  <si>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</si>
  <si>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</si>
  <si>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</si>
  <si>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</si>
  <si>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</si>
  <si>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</si>
  <si>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</si>
  <si>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</si>
  <si>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</si>
  <si>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</si>
  <si>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</si>
  <si>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</si>
  <si>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</si>
  <si>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</si>
  <si>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</si>
  <si>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</si>
  <si>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</si>
  <si>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</si>
  <si>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</si>
  <si>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</si>
  <si>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</si>
  <si>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</si>
  <si>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</si>
  <si>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</si>
  <si>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</si>
  <si>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</si>
  <si>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</si>
  <si>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</si>
  <si>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</si>
  <si>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</si>
  <si>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</si>
  <si>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</si>
  <si>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</si>
  <si>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</si>
  <si>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</si>
  <si>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</si>
  <si>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</si>
  <si>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</si>
  <si>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</si>
  <si>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</si>
  <si>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</si>
  <si>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</si>
  <si>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</si>
  <si>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</si>
  <si>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</si>
  <si>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</si>
  <si>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</si>
  <si>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</si>
  <si>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</si>
  <si>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</si>
  <si>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</si>
  <si>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</si>
  <si>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</si>
  <si>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</si>
  <si>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</si>
  <si>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</si>
  <si>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</si>
  <si>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</si>
  <si>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</si>
  <si>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</si>
  <si>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</si>
  <si>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</si>
  <si>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</si>
  <si>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</si>
  <si>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</si>
  <si>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</si>
  <si>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</si>
  <si>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</si>
  <si>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</si>
  <si>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</si>
  <si>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</si>
  <si>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</si>
  <si>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</si>
  <si>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</si>
  <si>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</si>
  <si>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</si>
  <si>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</si>
  <si>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</si>
  <si>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</si>
  <si>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</si>
  <si>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</si>
  <si>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</si>
  <si>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</si>
  <si>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</si>
  <si>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</si>
  <si>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</si>
  <si>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</si>
  <si>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</si>
  <si>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</si>
  <si>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</si>
  <si>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</si>
  <si>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</si>
  <si>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</si>
  <si>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</si>
  <si>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</si>
  <si>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</si>
  <si>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</si>
  <si>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</si>
  <si>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</si>
  <si>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</si>
  <si>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</si>
  <si>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</si>
  <si>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</si>
  <si>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</si>
  <si>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</si>
  <si>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</si>
  <si>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</si>
  <si>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</si>
  <si>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</si>
  <si>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</si>
  <si>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</si>
  <si>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</si>
  <si>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</si>
  <si>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</si>
  <si>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</si>
  <si>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</si>
  <si>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</si>
  <si>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</si>
  <si>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</si>
  <si>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</si>
  <si>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</si>
  <si>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</si>
  <si>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</si>
  <si>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</si>
  <si>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</si>
  <si>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</si>
  <si>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</si>
  <si>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</si>
  <si>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</si>
  <si>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</si>
  <si>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</si>
  <si>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</si>
  <si>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</si>
  <si>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</si>
  <si>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</si>
  <si>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</si>
  <si>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</si>
  <si>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</si>
  <si>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</si>
  <si>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</si>
  <si>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</si>
  <si>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</si>
  <si>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</si>
  <si>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</si>
  <si>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</si>
  <si>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</si>
  <si>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</si>
  <si>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</si>
  <si>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</si>
  <si>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</si>
  <si>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</si>
  <si>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</si>
  <si>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</si>
  <si>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</si>
  <si>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</si>
  <si>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</si>
  <si>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</si>
  <si>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</si>
  <si>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</si>
  <si>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</si>
  <si>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</si>
  <si>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</si>
  <si>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</si>
  <si>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</si>
  <si>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</si>
  <si>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</si>
  <si>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</si>
  <si>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</si>
  <si>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</si>
  <si>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</si>
  <si>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</si>
  <si>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</si>
  <si>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</si>
  <si>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</si>
  <si>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</si>
  <si>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</si>
  <si>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</si>
  <si>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</si>
  <si>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</si>
  <si>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</si>
  <si>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</si>
  <si>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</si>
  <si>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</si>
  <si>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</si>
  <si>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</si>
  <si>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</si>
  <si>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</si>
  <si>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</si>
  <si>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</si>
  <si>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</si>
  <si>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</si>
  <si>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</si>
  <si>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</si>
  <si>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</si>
  <si>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</si>
  <si>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</si>
  <si>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</si>
  <si>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</si>
  <si>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</si>
  <si>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</si>
  <si>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</si>
  <si>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</si>
  <si>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</si>
  <si>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</si>
  <si>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</si>
  <si>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</si>
  <si>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</si>
  <si>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</si>
  <si>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</si>
  <si>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</si>
  <si>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</si>
  <si>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</si>
  <si>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</si>
  <si>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</si>
  <si>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</si>
  <si>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</si>
  <si>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</si>
  <si>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</si>
  <si>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</si>
  <si>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</si>
  <si>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</si>
  <si>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</si>
  <si>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</si>
  <si>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</si>
  <si>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</si>
  <si>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</si>
  <si>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</si>
  <si>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</si>
  <si>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</si>
  <si>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</si>
  <si>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</si>
  <si>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</si>
  <si>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</si>
  <si>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</si>
  <si>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</si>
  <si>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</si>
  <si>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</si>
  <si>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</si>
  <si>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</si>
  <si>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</si>
  <si>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</si>
  <si>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</si>
  <si>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</si>
  <si>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</si>
  <si>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</si>
  <si>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</si>
  <si>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</si>
  <si>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</si>
  <si>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</si>
  <si>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</si>
  <si>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</si>
  <si>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</si>
  <si>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</si>
  <si>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</si>
  <si>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</si>
  <si>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</si>
  <si>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</si>
  <si>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</si>
  <si>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</si>
  <si>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</si>
  <si>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</si>
  <si>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</si>
  <si>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</si>
  <si>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</si>
  <si>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</si>
  <si>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</si>
  <si>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</si>
  <si>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</si>
  <si>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</si>
  <si>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</si>
  <si>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</si>
  <si>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</si>
  <si>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</si>
  <si>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</si>
  <si>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</si>
  <si>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</si>
  <si>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</si>
  <si>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</si>
  <si>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</si>
  <si>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</si>
  <si>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</si>
  <si>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</si>
  <si>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</si>
  <si>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</si>
  <si>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</si>
  <si>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</si>
  <si>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</si>
  <si>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</si>
  <si>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</si>
  <si>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</si>
  <si>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</si>
  <si>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</si>
  <si>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</si>
  <si>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</si>
  <si>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</si>
  <si>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</si>
  <si>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</si>
  <si>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</si>
  <si>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</si>
  <si>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</si>
  <si>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</si>
  <si>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</si>
  <si>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</si>
  <si>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</si>
  <si>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</si>
  <si>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</si>
  <si>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</si>
  <si>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</si>
  <si>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</si>
  <si>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</si>
  <si>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</si>
  <si>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</si>
  <si>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</si>
  <si>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</si>
  <si>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</si>
  <si>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</si>
  <si>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</si>
  <si>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</si>
  <si>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</si>
  <si>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</si>
  <si>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</si>
  <si>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</si>
  <si>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</si>
  <si>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</si>
  <si>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</si>
  <si>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</si>
  <si>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</si>
  <si>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</si>
  <si>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</si>
  <si>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</si>
  <si>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</si>
  <si>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</si>
  <si>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</si>
  <si>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</si>
  <si>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</si>
  <si>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</si>
  <si>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</si>
  <si>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</si>
  <si>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</si>
  <si>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</si>
  <si>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</si>
  <si>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</si>
  <si>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</si>
  <si>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</si>
  <si>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</si>
  <si>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</si>
  <si>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</si>
  <si>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</si>
  <si>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</si>
  <si>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</si>
  <si>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</si>
  <si>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</si>
  <si>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</si>
  <si>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</si>
  <si>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</si>
  <si>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</si>
  <si>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</si>
  <si>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</si>
  <si>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</si>
  <si>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</si>
  <si>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</si>
  <si>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</si>
  <si>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</si>
  <si>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</si>
  <si>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</si>
  <si>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</si>
  <si>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</si>
  <si>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</si>
  <si>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</si>
  <si>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</si>
  <si>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</si>
  <si>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</si>
  <si>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</si>
  <si>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</si>
  <si>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</si>
  <si>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</si>
  <si>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</si>
  <si>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</si>
  <si>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</si>
  <si>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</si>
  <si>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</si>
  <si>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</si>
  <si>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</si>
  <si>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</si>
  <si>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</si>
  <si>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</si>
  <si>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</si>
  <si>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</si>
  <si>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</si>
  <si>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</si>
  <si>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</si>
  <si>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</si>
  <si>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</si>
  <si>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</si>
  <si>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</si>
  <si>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</si>
  <si>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</si>
  <si>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</si>
  <si>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</si>
  <si>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</si>
  <si>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</si>
  <si>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</si>
  <si>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</si>
  <si>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</si>
  <si>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</si>
  <si>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</si>
  <si>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</si>
  <si>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</si>
  <si>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</si>
  <si>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</si>
  <si>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</si>
  <si>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</si>
  <si>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</si>
  <si>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</si>
  <si>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</si>
  <si>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</si>
  <si>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</si>
  <si>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</si>
  <si>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</si>
  <si>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</si>
  <si>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</si>
  <si>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</si>
  <si>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</si>
  <si>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</si>
  <si>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</si>
  <si>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</si>
  <si>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</si>
  <si>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</si>
  <si>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</si>
  <si>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</si>
  <si>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</si>
  <si>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</si>
  <si>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</si>
  <si>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</si>
  <si>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</si>
  <si>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</si>
  <si>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</si>
  <si>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</si>
  <si>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</si>
  <si>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</si>
  <si>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</si>
  <si>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</si>
  <si>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</si>
  <si>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</si>
  <si>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</si>
  <si>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</si>
  <si>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</si>
  <si>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</si>
  <si>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</si>
  <si>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</si>
  <si>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</si>
  <si>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</si>
  <si>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</si>
  <si>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</si>
  <si>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</si>
  <si>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</si>
  <si>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</si>
  <si>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</si>
  <si>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</si>
  <si>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</si>
  <si>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</si>
  <si>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</si>
  <si>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</si>
  <si>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</si>
  <si>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</si>
  <si>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</si>
  <si>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</si>
  <si>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</si>
  <si>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</si>
  <si>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</si>
  <si>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</si>
  <si>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</si>
  <si>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</si>
  <si>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</si>
  <si>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</si>
  <si>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</si>
  <si>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</si>
  <si>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</si>
  <si>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</si>
  <si>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</si>
  <si>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</si>
  <si>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</si>
  <si>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</si>
  <si>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</si>
  <si>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</si>
  <si>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</si>
  <si>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</si>
  <si>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</si>
  <si>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</si>
  <si>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</si>
  <si>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</si>
  <si>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</si>
  <si>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</si>
  <si>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</si>
  <si>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</si>
  <si>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</si>
  <si>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</si>
  <si>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</si>
  <si>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</si>
  <si>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</si>
  <si>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</si>
  <si>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</si>
  <si>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</si>
  <si>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</si>
  <si>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</si>
  <si>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</si>
  <si>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</si>
  <si>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</si>
  <si>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</si>
  <si>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</si>
  <si>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</si>
  <si>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</si>
  <si>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</si>
  <si>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</si>
  <si>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</si>
  <si>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</si>
  <si>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</si>
  <si>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</si>
  <si>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</si>
  <si>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</si>
  <si>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</si>
  <si>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</si>
  <si>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</si>
  <si>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</si>
  <si>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</si>
  <si>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</si>
  <si>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</si>
  <si>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</si>
  <si>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</si>
  <si>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</si>
  <si>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</si>
  <si>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</si>
  <si>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</si>
  <si>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</si>
  <si>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</si>
  <si>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</si>
  <si>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</si>
  <si>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</si>
  <si>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</si>
  <si>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</si>
  <si>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</si>
  <si>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</si>
  <si>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</si>
  <si>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</si>
  <si>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</si>
  <si>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</si>
  <si>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</si>
  <si>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</si>
  <si>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</si>
  <si>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</si>
  <si>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</si>
  <si>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</si>
  <si>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</si>
  <si>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</si>
  <si>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</si>
  <si>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</si>
  <si>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</si>
  <si>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</si>
  <si>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</si>
  <si>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</si>
  <si>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</si>
  <si>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</si>
  <si>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</si>
  <si>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</si>
  <si>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</si>
  <si>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</si>
  <si>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</si>
  <si>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</si>
  <si>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</si>
  <si>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</si>
  <si>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</si>
  <si>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</si>
  <si>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</si>
  <si>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</si>
  <si>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</si>
  <si>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</si>
  <si>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</si>
  <si>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</si>
  <si>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</si>
  <si>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</si>
  <si>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</si>
  <si>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</si>
  <si>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</si>
  <si>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</si>
  <si>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</si>
  <si>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</si>
  <si>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</si>
  <si>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</si>
  <si>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</si>
  <si>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</si>
  <si>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</si>
  <si>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</si>
  <si>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</si>
  <si>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</si>
  <si>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</si>
  <si>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</si>
  <si>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</si>
  <si>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</si>
  <si>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</si>
  <si>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</si>
  <si>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</si>
  <si>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</si>
  <si>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</si>
  <si>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</si>
  <si>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</si>
  <si>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</si>
  <si>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</si>
  <si>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</si>
  <si>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</si>
  <si>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</si>
  <si>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</si>
  <si>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</si>
  <si>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</si>
  <si>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</si>
  <si>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</si>
  <si>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</si>
  <si>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</si>
  <si>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</si>
  <si>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</si>
  <si>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</si>
  <si>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</si>
  <si>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</si>
  <si>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</si>
  <si>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</si>
  <si>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</si>
  <si>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</si>
  <si>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</si>
  <si>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</si>
  <si>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</si>
  <si>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</si>
  <si>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</si>
  <si>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</si>
  <si>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</si>
  <si>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</si>
  <si>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</si>
  <si>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</si>
  <si>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</si>
  <si>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</si>
  <si>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</si>
  <si>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</si>
  <si>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</si>
  <si>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</si>
  <si>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</si>
  <si>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</si>
  <si>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</si>
  <si>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</si>
  <si>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</si>
  <si>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</si>
  <si>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</si>
  <si>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</si>
  <si>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</si>
  <si>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</si>
  <si>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</si>
  <si>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</si>
  <si>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</si>
  <si>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</si>
  <si>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</si>
  <si>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</si>
  <si>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</si>
  <si>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</si>
  <si>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</si>
  <si>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</si>
  <si>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</si>
  <si>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</si>
  <si>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</si>
  <si>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</si>
  <si>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</si>
  <si>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</si>
  <si>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</si>
  <si>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</si>
  <si>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</si>
  <si>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</si>
  <si>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</si>
  <si>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</si>
  <si>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</si>
  <si>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</si>
  <si>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</si>
  <si>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</si>
  <si>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</si>
  <si>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</si>
  <si>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</si>
  <si>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</si>
  <si>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</si>
  <si>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</si>
  <si>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</si>
  <si>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</si>
  <si>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</si>
  <si>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</si>
  <si>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</si>
  <si>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</si>
  <si>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</si>
  <si>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</si>
  <si>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</si>
  <si>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</si>
  <si>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</si>
  <si>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</si>
  <si>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</si>
  <si>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</si>
  <si>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</si>
  <si>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</si>
  <si>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</si>
  <si>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</si>
  <si>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</si>
  <si>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</si>
  <si>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</si>
  <si>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</si>
  <si>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</si>
  <si>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</si>
  <si>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</si>
  <si>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</si>
  <si>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</si>
  <si>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</si>
  <si>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</si>
  <si>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</si>
  <si>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</si>
  <si>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</si>
  <si>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</si>
  <si>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</si>
  <si>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</si>
  <si>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</si>
  <si>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</si>
  <si>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</si>
  <si>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</si>
  <si>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</si>
  <si>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</si>
  <si>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</si>
  <si>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</si>
  <si>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</si>
  <si>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</si>
  <si>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</si>
  <si>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</si>
  <si>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</si>
  <si>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</si>
  <si>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</si>
  <si>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</si>
  <si>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</si>
  <si>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</si>
  <si>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</si>
  <si>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</si>
  <si>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</si>
  <si>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</si>
  <si>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</si>
  <si>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</si>
  <si>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</si>
  <si>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</si>
  <si>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</si>
  <si>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</si>
  <si>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</si>
  <si>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</si>
  <si>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</si>
  <si>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</si>
  <si>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</si>
  <si>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</si>
  <si>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</si>
  <si>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</si>
  <si>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</si>
  <si>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</si>
  <si>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</si>
  <si>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</si>
  <si>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</si>
  <si>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</si>
  <si>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</si>
  <si>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</si>
  <si>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</si>
  <si>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</si>
  <si>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</si>
  <si>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</si>
  <si>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</si>
  <si>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</si>
  <si>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</si>
  <si>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</si>
  <si>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</si>
  <si>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</si>
  <si>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</si>
  <si>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</si>
  <si>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</si>
  <si>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</si>
  <si>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</si>
  <si>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</si>
  <si>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</si>
  <si>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</si>
  <si>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</si>
  <si>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</si>
  <si>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</si>
  <si>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</si>
  <si>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</si>
  <si>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</si>
  <si>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</si>
  <si>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</si>
  <si>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</si>
  <si>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</si>
  <si>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</si>
  <si>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</si>
  <si>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</si>
  <si>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</si>
  <si>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</si>
  <si>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</si>
  <si>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</si>
  <si>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</si>
  <si>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</si>
  <si>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</si>
  <si>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</si>
  <si>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</si>
  <si>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</si>
  <si>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</si>
  <si>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</si>
  <si>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</si>
  <si>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</si>
  <si>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</si>
  <si>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</si>
  <si>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</si>
  <si>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</si>
  <si>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</si>
  <si>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</si>
  <si>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</si>
  <si>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</si>
  <si>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</si>
  <si>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</si>
  <si>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</si>
  <si>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</si>
  <si>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</si>
  <si>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</si>
  <si>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</si>
  <si>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</si>
  <si>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</si>
  <si>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</si>
  <si>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</si>
  <si>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</si>
  <si>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</si>
  <si>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</si>
  <si>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</si>
  <si>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</si>
  <si>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</si>
  <si>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</si>
  <si>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</si>
  <si>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</si>
  <si>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</si>
  <si>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</si>
  <si>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</si>
  <si>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</si>
  <si>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</si>
  <si>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</si>
  <si>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</si>
  <si>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</si>
  <si>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</si>
  <si>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</si>
  <si>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</si>
  <si>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</si>
  <si>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</si>
  <si>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</si>
  <si>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</si>
  <si>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</si>
  <si>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</si>
  <si>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</si>
  <si>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</si>
  <si>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</si>
  <si>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</si>
  <si>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</si>
  <si>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</si>
  <si>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</si>
  <si>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</si>
  <si>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</si>
  <si>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</si>
  <si>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</si>
  <si>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</si>
  <si>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</si>
  <si>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</si>
  <si>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</si>
  <si>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</si>
  <si>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</si>
  <si>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</si>
  <si>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</si>
  <si>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</si>
  <si>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</si>
  <si>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</si>
  <si>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</si>
  <si>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</si>
  <si>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</si>
  <si>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</si>
  <si>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</si>
  <si>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</si>
  <si>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</si>
  <si>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</si>
  <si>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</si>
  <si>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</si>
  <si>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</si>
  <si>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</si>
  <si>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</si>
  <si>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</si>
  <si>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</si>
  <si>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</si>
  <si>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</si>
  <si>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</si>
  <si>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</si>
  <si>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</si>
  <si>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</si>
  <si>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</si>
  <si>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</si>
  <si>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</si>
  <si>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</si>
  <si>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</si>
  <si>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</si>
  <si>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</si>
  <si>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</si>
  <si>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</si>
  <si>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</si>
  <si>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</si>
  <si>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</si>
  <si>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</si>
  <si>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</si>
  <si>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</si>
  <si>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</si>
  <si>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</si>
  <si>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</si>
  <si>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</si>
  <si>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</si>
  <si>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</si>
  <si>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</si>
  <si>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</si>
  <si>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</si>
  <si>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</si>
  <si>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</si>
  <si>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</si>
  <si>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</si>
  <si>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</si>
  <si>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</si>
  <si>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</si>
  <si>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</si>
  <si>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</si>
  <si>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</si>
  <si>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</si>
  <si>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</si>
  <si>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</si>
  <si>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</si>
  <si>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</si>
  <si>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</si>
  <si>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</si>
  <si>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</si>
  <si>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</si>
  <si>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</si>
  <si>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</si>
  <si>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</si>
  <si>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</si>
  <si>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</si>
  <si>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</si>
  <si>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</si>
  <si>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</si>
  <si>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</si>
  <si>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</si>
  <si>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</si>
  <si>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</si>
  <si>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</si>
  <si>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</si>
  <si>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</si>
  <si>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</si>
  <si>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</si>
  <si>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</si>
  <si>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</si>
  <si>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</si>
  <si>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</si>
  <si>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</si>
  <si>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</si>
  <si>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</si>
  <si>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</si>
  <si>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</si>
  <si>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</si>
  <si>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</si>
  <si>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</si>
  <si>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</si>
  <si>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</si>
  <si>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</si>
  <si>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</si>
  <si>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</si>
  <si>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</si>
  <si>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</si>
  <si>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</si>
  <si>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</si>
  <si>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</si>
  <si>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</si>
  <si>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</si>
  <si>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</si>
  <si>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</si>
  <si>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</si>
  <si>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</si>
  <si>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</si>
  <si>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</si>
  <si>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</si>
  <si>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</si>
  <si>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</si>
  <si>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</si>
  <si>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</si>
  <si>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</si>
  <si>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</si>
  <si>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</si>
  <si>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</si>
  <si>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</si>
  <si>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</si>
  <si>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</si>
  <si>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</si>
  <si>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</si>
  <si>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</si>
  <si>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</si>
  <si>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</si>
  <si>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</si>
  <si>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</si>
  <si>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</si>
  <si>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</si>
  <si>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</si>
  <si>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</si>
  <si>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</si>
  <si>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</si>
  <si>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</si>
  <si>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</si>
  <si>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</si>
  <si>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</si>
  <si>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</si>
  <si>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</si>
  <si>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</si>
  <si>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</si>
  <si>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</si>
  <si>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</si>
  <si>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</si>
  <si>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</si>
  <si>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</si>
  <si>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</si>
  <si>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</si>
  <si>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</si>
  <si>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</si>
  <si>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</si>
  <si>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</si>
  <si>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</si>
  <si>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</si>
  <si>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</si>
  <si>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</si>
  <si>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</si>
  <si>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</si>
  <si>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</si>
  <si>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</si>
  <si>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</si>
  <si>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</si>
  <si>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</si>
  <si>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</si>
  <si>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</si>
  <si>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</si>
  <si>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</si>
  <si>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</si>
  <si>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</si>
  <si>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</si>
  <si>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</si>
  <si>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</si>
  <si>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</si>
  <si>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</si>
  <si>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</si>
  <si>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</si>
  <si>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</si>
  <si>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</si>
  <si>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</si>
  <si>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</si>
  <si>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</si>
  <si>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</si>
  <si>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</si>
  <si>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</si>
  <si>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</si>
  <si>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</si>
  <si>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</si>
  <si>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</si>
  <si>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</si>
  <si>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</si>
  <si>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</si>
  <si>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</si>
  <si>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</si>
  <si>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</si>
  <si>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</si>
  <si>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</si>
  <si>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</si>
  <si>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</si>
  <si>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</si>
  <si>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</si>
  <si>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</si>
  <si>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</si>
  <si>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</si>
  <si>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</si>
  <si>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</si>
  <si>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</si>
  <si>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</si>
  <si>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</si>
  <si>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</si>
  <si>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</si>
  <si>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</si>
  <si>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</si>
  <si>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</si>
  <si>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</si>
  <si>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</si>
  <si>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</si>
  <si>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</si>
  <si>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</si>
  <si>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</si>
  <si>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</si>
  <si>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</si>
  <si>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</si>
  <si>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</si>
  <si>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</si>
  <si>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</si>
  <si>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</si>
  <si>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</si>
  <si>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</si>
  <si>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</si>
  <si>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</si>
  <si>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</si>
  <si>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</si>
  <si>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</si>
  <si>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</si>
  <si>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</si>
  <si>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</si>
  <si>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</si>
  <si>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</si>
  <si>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</si>
  <si>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</si>
  <si>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</si>
  <si>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</si>
  <si>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</si>
  <si>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</si>
  <si>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</si>
  <si>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</si>
  <si>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</si>
  <si>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</si>
  <si>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</si>
  <si>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</si>
  <si>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</si>
  <si>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</si>
  <si>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</si>
  <si>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</si>
  <si>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</si>
  <si>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</si>
  <si>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</si>
  <si>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</si>
  <si>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</si>
  <si>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</si>
  <si>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</si>
  <si>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</si>
  <si>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</si>
  <si>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</si>
  <si>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</si>
  <si>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</si>
  <si>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</si>
  <si>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</si>
  <si>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</si>
  <si>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</si>
  <si>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</si>
  <si>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</si>
  <si>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</si>
  <si>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</si>
  <si>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</si>
  <si>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</si>
  <si>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</si>
  <si>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</si>
  <si>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</si>
  <si>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</si>
  <si>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</si>
  <si>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</si>
  <si>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</si>
  <si>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</si>
  <si>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</si>
  <si>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</si>
  <si>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</si>
  <si>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</si>
  <si>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</si>
  <si>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</si>
  <si>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</si>
  <si>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</si>
  <si>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</si>
  <si>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</si>
  <si>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</si>
  <si>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</si>
  <si>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</si>
  <si>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</si>
  <si>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</si>
  <si>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</si>
  <si>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</si>
  <si>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</si>
  <si>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</si>
  <si>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</si>
  <si>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</si>
  <si>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</si>
  <si>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</si>
  <si>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</si>
  <si>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</si>
  <si>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</si>
  <si>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</si>
  <si>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</si>
  <si>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</si>
  <si>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</si>
  <si>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</si>
  <si>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</si>
  <si>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</si>
  <si>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</si>
  <si>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</si>
  <si>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</si>
  <si>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</si>
  <si>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</si>
  <si>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</si>
  <si>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</si>
  <si>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</si>
  <si>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</si>
  <si>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</si>
  <si>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</si>
  <si>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</si>
  <si>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</si>
  <si>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</si>
  <si>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</si>
  <si>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</si>
  <si>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</si>
  <si>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</si>
  <si>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</si>
  <si>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</si>
  <si>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</si>
  <si>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</si>
  <si>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</si>
  <si>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</si>
  <si>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</si>
  <si>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</si>
  <si>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</si>
  <si>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</si>
  <si>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</si>
  <si>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</si>
  <si>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</si>
  <si>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</si>
  <si>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</si>
  <si>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</si>
  <si>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</si>
  <si>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</si>
  <si>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</si>
  <si>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</si>
  <si>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</si>
  <si>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</si>
  <si>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</si>
  <si>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</si>
  <si>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</si>
  <si>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</si>
  <si>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</si>
  <si>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</si>
  <si>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</si>
  <si>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</si>
  <si>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</si>
  <si>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</si>
  <si>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</si>
  <si>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</si>
  <si>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</si>
  <si>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</si>
  <si>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</si>
  <si>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</si>
  <si>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</si>
  <si>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</si>
  <si>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</si>
  <si>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</si>
  <si>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</si>
  <si>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</si>
  <si>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</si>
  <si>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</si>
  <si>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</si>
  <si>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</si>
  <si>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</si>
  <si>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</si>
  <si>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</si>
  <si>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</si>
  <si>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</si>
  <si>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</si>
  <si>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</si>
  <si>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</si>
  <si>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</si>
  <si>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</si>
  <si>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</si>
  <si>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</si>
  <si>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</si>
  <si>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</si>
  <si>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</si>
  <si>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</si>
  <si>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</si>
  <si>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</si>
  <si>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</si>
  <si>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</si>
  <si>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</si>
  <si>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</si>
  <si>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</si>
  <si>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</si>
  <si>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</si>
  <si>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</si>
  <si>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</si>
  <si>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</si>
  <si>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</si>
  <si>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</si>
  <si>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</si>
  <si>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</si>
  <si>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</si>
  <si>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</si>
  <si>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</si>
  <si>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</si>
  <si>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</si>
  <si>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</si>
  <si>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</si>
  <si>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</si>
  <si>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</si>
  <si>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</si>
  <si>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</si>
  <si>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</si>
  <si>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</si>
  <si>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</si>
  <si>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</si>
  <si>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</si>
  <si>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</si>
  <si>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</si>
  <si>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</si>
  <si>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</si>
  <si>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</si>
  <si>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</si>
  <si>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</si>
  <si>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</si>
  <si>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</si>
  <si>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</si>
  <si>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</si>
  <si>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</si>
  <si>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</si>
  <si>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</si>
  <si>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</si>
  <si>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</si>
  <si>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</si>
  <si>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</si>
  <si>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</si>
  <si>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</si>
  <si>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</si>
  <si>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</si>
  <si>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</si>
  <si>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</si>
  <si>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</si>
  <si>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</si>
  <si>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</si>
  <si>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</si>
  <si>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</si>
  <si>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</si>
  <si>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</si>
  <si>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</si>
  <si>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</si>
  <si>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</si>
  <si>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</si>
  <si>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</si>
  <si>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</si>
  <si>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</si>
  <si>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</si>
  <si>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</si>
  <si>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</si>
  <si>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</si>
  <si>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</si>
  <si>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</si>
  <si>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</si>
  <si>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</si>
  <si>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</si>
  <si>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</si>
  <si>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</si>
  <si>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</si>
  <si>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</si>
  <si>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</si>
  <si>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</si>
  <si>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</si>
  <si>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</si>
  <si>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</si>
  <si>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</si>
  <si>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</si>
  <si>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</si>
  <si>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</si>
  <si>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</si>
  <si>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</si>
  <si>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</si>
  <si>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</si>
  <si>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</si>
  <si>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</si>
  <si>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</si>
  <si>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</si>
  <si>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</si>
  <si>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</si>
  <si>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</si>
  <si>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</si>
  <si>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</si>
  <si>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</si>
  <si>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</si>
  <si>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</si>
  <si>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</si>
  <si>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</si>
  <si>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</si>
  <si>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</si>
  <si>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</si>
  <si>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</si>
  <si>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</si>
  <si>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</si>
  <si>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</si>
  <si>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</si>
  <si>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</si>
  <si>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</si>
  <si>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</si>
  <si>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</si>
  <si>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</si>
  <si>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</si>
  <si>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</si>
  <si>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</si>
  <si>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</si>
  <si>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</si>
  <si>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</si>
  <si>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</si>
  <si>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</si>
  <si>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</si>
  <si>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</si>
  <si>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</si>
  <si>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</si>
  <si>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</si>
  <si>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</si>
  <si>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</si>
  <si>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</si>
  <si>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</si>
  <si>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</si>
  <si>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</si>
  <si>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</si>
  <si>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</si>
  <si>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</si>
  <si>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</si>
  <si>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</si>
  <si>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</si>
  <si>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</si>
  <si>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</si>
  <si>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</si>
  <si>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</si>
  <si>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</si>
  <si>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</si>
  <si>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</si>
  <si>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</si>
  <si>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</si>
  <si>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</si>
  <si>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</si>
  <si>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</si>
  <si>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</si>
  <si>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</si>
  <si>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</si>
  <si>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</si>
  <si>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</si>
  <si>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</si>
  <si>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</si>
  <si>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</si>
  <si>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</si>
  <si>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</si>
  <si>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</si>
  <si>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</si>
  <si>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</si>
  <si>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</si>
  <si>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</si>
  <si>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</si>
  <si>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</si>
  <si>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</si>
  <si>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</si>
  <si>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</si>
  <si>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</si>
  <si>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</si>
  <si>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</si>
  <si>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</si>
  <si>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</si>
  <si>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</si>
  <si>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</si>
  <si>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</si>
  <si>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</si>
  <si>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</si>
  <si>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</si>
  <si>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</si>
  <si>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</si>
  <si>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</si>
  <si>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</si>
  <si>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</si>
  <si>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</si>
  <si>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</si>
  <si>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</si>
  <si>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</si>
  <si>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</si>
  <si>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</si>
  <si>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</si>
  <si>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</si>
  <si>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</si>
  <si>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</si>
  <si>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</si>
  <si>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</si>
  <si>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</si>
  <si>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</si>
  <si>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</si>
  <si>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</si>
  <si>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</si>
  <si>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</si>
  <si>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</si>
  <si>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</si>
  <si>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</si>
  <si>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</si>
  <si>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</si>
  <si>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</si>
  <si>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</si>
  <si>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</si>
  <si>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</si>
  <si>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</si>
  <si>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</si>
  <si>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</si>
  <si>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</si>
  <si>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</si>
  <si>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</si>
  <si>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</si>
  <si>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</si>
  <si>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</si>
  <si>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</si>
  <si>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</si>
  <si>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</si>
  <si>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</si>
  <si>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</si>
  <si>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</si>
  <si>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</si>
  <si>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</si>
  <si>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</si>
  <si>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</si>
  <si>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</si>
  <si>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</si>
  <si>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</si>
  <si>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</si>
  <si>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</si>
  <si>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</si>
  <si>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</si>
  <si>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</si>
  <si>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</si>
  <si>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</si>
  <si>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</si>
  <si>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</si>
  <si>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</si>
  <si>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</si>
  <si>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</si>
  <si>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</si>
  <si>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</si>
  <si>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</si>
  <si>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</si>
  <si>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</si>
  <si>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</si>
  <si>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</si>
  <si>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</si>
  <si>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</si>
  <si>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</si>
  <si>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</si>
  <si>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</si>
  <si>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</si>
  <si>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</si>
  <si>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</si>
  <si>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</si>
  <si>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</si>
  <si>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</si>
  <si>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</si>
  <si>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</si>
  <si>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</si>
  <si>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</si>
  <si>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</si>
  <si>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</si>
  <si>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</si>
  <si>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</si>
  <si>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</si>
  <si>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</si>
  <si>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</si>
  <si>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</si>
  <si>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</si>
  <si>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</si>
  <si>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</si>
  <si>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</si>
  <si>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</si>
  <si>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</si>
  <si>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</si>
  <si>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</si>
  <si>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</si>
  <si>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</si>
  <si>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</si>
  <si>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</si>
  <si>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</si>
  <si>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</si>
  <si>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</si>
  <si>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</si>
  <si>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</si>
  <si>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</si>
  <si>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</si>
  <si>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</si>
  <si>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</si>
  <si>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</si>
  <si>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</si>
  <si>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</si>
  <si>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</si>
  <si>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</si>
  <si>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</si>
  <si>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</si>
  <si>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</si>
  <si>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</si>
  <si>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</si>
  <si>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</si>
  <si>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</si>
  <si>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</si>
  <si>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</si>
  <si>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</si>
  <si>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</si>
  <si>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</si>
  <si>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</si>
  <si>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</si>
  <si>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</si>
  <si>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</si>
  <si>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</si>
  <si>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</si>
  <si>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</si>
  <si>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</si>
  <si>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</si>
  <si>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</si>
  <si>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</si>
  <si>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</si>
  <si>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</si>
  <si>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</si>
  <si>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</si>
  <si>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</si>
  <si>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</si>
  <si>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</si>
  <si>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</si>
  <si>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</si>
  <si>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</si>
  <si>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</si>
  <si>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</si>
  <si>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</si>
  <si>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</si>
  <si>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</si>
  <si>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</si>
  <si>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</si>
  <si>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</si>
  <si>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</si>
  <si>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</si>
  <si>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</si>
  <si>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</si>
  <si>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</si>
  <si>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</si>
  <si>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</si>
  <si>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</si>
  <si>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</si>
  <si>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</si>
  <si>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</si>
  <si>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</si>
  <si>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</si>
  <si>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</si>
  <si>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</si>
  <si>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</si>
  <si>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</si>
  <si>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</si>
  <si>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</si>
  <si>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</si>
  <si>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</si>
  <si>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</si>
  <si>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</si>
  <si>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</si>
  <si>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</si>
  <si>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</si>
  <si>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</si>
  <si>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</si>
  <si>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</si>
  <si>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</si>
  <si>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</si>
  <si>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</si>
  <si>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</si>
  <si>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</si>
  <si>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</si>
  <si>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</si>
  <si>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</si>
  <si>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</si>
  <si>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</si>
  <si>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</si>
  <si>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</si>
  <si>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</si>
  <si>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</si>
  <si>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</si>
  <si>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</si>
  <si>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</si>
  <si>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</si>
  <si>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</si>
  <si>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</si>
  <si>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</si>
  <si>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</si>
  <si>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</si>
  <si>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</si>
  <si>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</si>
  <si>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</si>
  <si>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</si>
  <si>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</si>
  <si>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</si>
  <si>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</si>
  <si>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</si>
  <si>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</si>
  <si>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</si>
  <si>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</si>
  <si>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</si>
  <si>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</si>
  <si>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</si>
  <si>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</si>
  <si>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</si>
  <si>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</si>
  <si>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</si>
  <si>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</si>
  <si>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</si>
  <si>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</si>
  <si>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</si>
  <si>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</si>
  <si>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</si>
  <si>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</si>
  <si>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</si>
  <si>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</si>
  <si>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</si>
  <si>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</si>
  <si>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</si>
  <si>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</si>
  <si>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</si>
  <si>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</si>
  <si>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</si>
  <si>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</si>
  <si>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</si>
  <si>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</si>
  <si>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</si>
  <si>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</si>
  <si>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</si>
  <si>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</si>
  <si>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</si>
  <si>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</si>
  <si>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</si>
  <si>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</si>
  <si>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</si>
  <si>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</si>
  <si>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</si>
  <si>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</si>
  <si>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</si>
  <si>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</si>
  <si>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</si>
  <si>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</si>
  <si>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</si>
  <si>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</si>
  <si>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</si>
  <si>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</si>
  <si>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</si>
  <si>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</si>
  <si>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</si>
  <si>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</si>
  <si>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</si>
  <si>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</si>
  <si>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</si>
  <si>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</si>
  <si>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</si>
  <si>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</si>
  <si>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</si>
  <si>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</si>
  <si>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</si>
  <si>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</si>
  <si>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</si>
  <si>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</si>
  <si>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</si>
  <si>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</si>
  <si>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</si>
  <si>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</si>
  <si>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</si>
  <si>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</si>
  <si>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</si>
  <si>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</si>
  <si>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</si>
  <si>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</si>
  <si>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</si>
  <si>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</si>
  <si>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</si>
  <si>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</si>
  <si>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</si>
  <si>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</si>
  <si>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</si>
  <si>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</si>
  <si>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</si>
  <si>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</si>
  <si>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</si>
  <si>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</si>
  <si>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</si>
  <si>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</si>
  <si>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</si>
  <si>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</si>
  <si>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</si>
  <si>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</si>
  <si>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</si>
  <si>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</si>
  <si>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</si>
  <si>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</si>
  <si>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</si>
  <si>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</si>
  <si>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</si>
  <si>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</si>
  <si>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</si>
  <si>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</si>
  <si>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</si>
  <si>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</si>
  <si>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</si>
  <si>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</si>
  <si>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</si>
  <si>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</si>
  <si>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</si>
  <si>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</si>
  <si>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</si>
  <si>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</si>
  <si>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</si>
  <si>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</si>
  <si>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</si>
  <si>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</si>
  <si>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</si>
  <si>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</si>
  <si>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</si>
  <si>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</si>
  <si>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</si>
  <si>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</si>
  <si>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</si>
  <si>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</si>
  <si>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</si>
  <si>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</si>
  <si>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</si>
  <si>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</si>
  <si>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</si>
  <si>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</si>
  <si>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</si>
  <si>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</si>
  <si>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</si>
  <si>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</si>
  <si>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</si>
  <si>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</si>
  <si>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</si>
  <si>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</si>
  <si>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</si>
  <si>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</si>
  <si>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</si>
  <si>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</si>
  <si>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</si>
  <si>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</si>
  <si>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</si>
  <si>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</si>
  <si>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</si>
  <si>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</si>
  <si>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</si>
  <si>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</si>
  <si>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</si>
  <si>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</si>
  <si>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</si>
  <si>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</si>
  <si>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</si>
  <si>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</si>
  <si>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</si>
  <si>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</si>
  <si>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</si>
  <si>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</si>
  <si>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</si>
  <si>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</si>
  <si>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</si>
  <si>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</si>
  <si>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</si>
  <si>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</si>
  <si>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</si>
  <si>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</si>
  <si>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</si>
  <si>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</si>
  <si>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</si>
  <si>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</si>
  <si>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</si>
  <si>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</si>
  <si>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</si>
  <si>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</si>
  <si>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</si>
  <si>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</si>
  <si>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</si>
  <si>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</si>
  <si>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</si>
  <si>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</si>
  <si>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</si>
  <si>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</si>
  <si>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</si>
  <si>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</si>
  <si>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</si>
  <si>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</si>
  <si>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</si>
  <si>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</si>
  <si>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</si>
  <si>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</si>
  <si>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</si>
  <si>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</si>
  <si>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</si>
  <si>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</si>
  <si>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</si>
  <si>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</si>
  <si>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</si>
  <si>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</si>
  <si>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</si>
  <si>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</si>
  <si>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</si>
  <si>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</si>
  <si>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</si>
  <si>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</si>
  <si>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</si>
  <si>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</si>
  <si>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</si>
  <si>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</si>
  <si>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</si>
  <si>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</si>
  <si>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</si>
  <si>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</si>
  <si>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</si>
  <si>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</si>
  <si>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</si>
  <si>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</si>
  <si>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</si>
  <si>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</si>
  <si>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</si>
  <si>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</si>
  <si>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</si>
  <si>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</si>
  <si>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</si>
  <si>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</si>
  <si>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</si>
  <si>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</si>
  <si>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</si>
  <si>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</si>
  <si>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</si>
  <si>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</si>
  <si>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</si>
  <si>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</si>
  <si>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</si>
  <si>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</si>
  <si>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</si>
  <si>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</si>
  <si>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</si>
  <si>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</si>
  <si>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</si>
  <si>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</si>
  <si>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</si>
  <si>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</si>
  <si>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</si>
  <si>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</si>
  <si>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</si>
  <si>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</si>
  <si>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</si>
  <si>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</si>
  <si>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</si>
  <si>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</si>
  <si>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</si>
  <si>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</si>
  <si>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</si>
  <si>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</si>
  <si>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</si>
  <si>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</si>
  <si>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</si>
  <si>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</si>
  <si>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</si>
  <si>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</si>
  <si>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</si>
  <si>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</si>
  <si>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</si>
  <si>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</si>
  <si>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</si>
  <si>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</si>
  <si>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</si>
  <si>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</si>
  <si>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</si>
  <si>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</si>
  <si>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</si>
  <si>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</si>
  <si>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</si>
  <si>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</si>
  <si>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</si>
  <si>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</si>
  <si>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</si>
  <si>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</si>
  <si>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</si>
  <si>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</si>
  <si>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</si>
  <si>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</si>
  <si>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</si>
  <si>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</si>
  <si>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</si>
  <si>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</si>
  <si>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</si>
  <si>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</si>
  <si>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</si>
  <si>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</si>
  <si>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</si>
  <si>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</si>
  <si>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</si>
  <si>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</si>
  <si>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</si>
  <si>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</si>
  <si>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</si>
  <si>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</si>
  <si>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</si>
  <si>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</si>
  <si>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</si>
  <si>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</si>
  <si>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</si>
  <si>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</si>
  <si>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</si>
  <si>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</si>
  <si>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</si>
  <si>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</si>
  <si>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</si>
  <si>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</si>
  <si>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</si>
  <si>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</si>
  <si>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</si>
  <si>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</si>
  <si>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</si>
  <si>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</si>
  <si>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</si>
  <si>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</si>
  <si>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</si>
  <si>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</si>
  <si>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</si>
  <si>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</si>
  <si>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</si>
  <si>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</si>
  <si>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</si>
  <si>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</si>
  <si>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</si>
  <si>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</si>
  <si>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</si>
  <si>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</si>
  <si>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</si>
  <si>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</si>
  <si>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</si>
  <si>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</si>
  <si>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</si>
  <si>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</si>
  <si>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</si>
  <si>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</si>
  <si>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</si>
  <si>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</si>
  <si>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</si>
  <si>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</si>
  <si>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</si>
  <si>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</si>
  <si>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</si>
  <si>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</si>
  <si>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</si>
  <si>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</si>
  <si>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</si>
  <si>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</si>
  <si>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</si>
  <si>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</si>
  <si>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</si>
  <si>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</si>
  <si>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</si>
  <si>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</si>
  <si>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</si>
  <si>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</si>
  <si>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</si>
  <si>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</si>
  <si>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</si>
  <si>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</si>
  <si>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</si>
  <si>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</si>
  <si>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</si>
  <si>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</si>
  <si>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</si>
  <si>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</si>
  <si>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</si>
  <si>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</si>
  <si>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</si>
  <si>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</si>
  <si>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</si>
  <si>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</si>
  <si>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</si>
  <si>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</si>
  <si>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</si>
  <si>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</si>
  <si>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</si>
  <si>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</si>
  <si>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</si>
  <si>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</si>
  <si>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</si>
  <si>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</si>
  <si>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</si>
  <si>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</si>
  <si>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</si>
  <si>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</si>
  <si>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</si>
  <si>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</si>
  <si>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</si>
  <si>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</si>
  <si>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</si>
  <si>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</si>
  <si>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</si>
  <si>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</si>
  <si>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</si>
  <si>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</si>
  <si>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</si>
  <si>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</si>
  <si>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</si>
  <si>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</si>
  <si>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</si>
  <si>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</si>
  <si>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</si>
  <si>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</si>
  <si>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</si>
  <si>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</si>
  <si>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</si>
  <si>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</si>
  <si>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</si>
  <si>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</si>
  <si>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</si>
  <si>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</si>
  <si>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</si>
  <si>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</si>
  <si>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</si>
  <si>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</si>
  <si>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</si>
  <si>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</si>
  <si>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</si>
  <si>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</si>
  <si>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</si>
  <si>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</si>
  <si>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</si>
  <si>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</si>
  <si>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</si>
  <si>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</si>
  <si>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</si>
  <si>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</si>
  <si>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</si>
  <si>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</si>
  <si>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</si>
  <si>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</si>
  <si>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</si>
  <si>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</si>
  <si>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</si>
  <si>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</si>
  <si>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</si>
  <si>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</si>
  <si>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</si>
  <si>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</si>
  <si>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</si>
  <si>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</si>
  <si>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</si>
  <si>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</si>
  <si>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</si>
  <si>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</si>
  <si>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</si>
  <si>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</si>
  <si>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</si>
  <si>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</si>
  <si>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</si>
  <si>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</si>
  <si>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</si>
  <si>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</si>
  <si>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</si>
  <si>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</si>
  <si>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</si>
  <si>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</si>
  <si>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</si>
  <si>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</si>
  <si>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</si>
  <si>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</si>
  <si>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</si>
  <si>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</si>
  <si>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</si>
  <si>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</si>
  <si>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</si>
  <si>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</si>
  <si>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</si>
  <si>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</si>
  <si>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</si>
  <si>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</si>
  <si>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</si>
  <si>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</si>
  <si>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</si>
  <si>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</si>
  <si>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</si>
  <si>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</si>
  <si>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</si>
  <si>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</si>
  <si>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</si>
  <si>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</si>
  <si>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</si>
  <si>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</si>
  <si>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</si>
  <si>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</si>
  <si>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</si>
  <si>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</si>
  <si>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</si>
  <si>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</si>
  <si>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</si>
  <si>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</si>
  <si>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</si>
  <si>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</si>
  <si>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</si>
  <si>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</si>
  <si>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</si>
  <si>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</si>
  <si>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</si>
  <si>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</si>
  <si>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</si>
  <si>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</si>
  <si>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</si>
  <si>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</si>
  <si>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</si>
  <si>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</si>
  <si>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</si>
  <si>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</si>
  <si>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</si>
  <si>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</si>
  <si>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</si>
  <si>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</si>
  <si>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</si>
  <si>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</si>
  <si>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</si>
  <si>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</si>
  <si>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</si>
  <si>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</si>
  <si>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</si>
  <si>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</si>
  <si>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</si>
  <si>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</si>
  <si>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</si>
  <si>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</si>
  <si>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</si>
  <si>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</si>
  <si>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</si>
  <si>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</si>
  <si>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</si>
  <si>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</si>
  <si>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</si>
  <si>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</si>
  <si>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</si>
  <si>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</si>
  <si>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</si>
  <si>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</si>
  <si>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</si>
  <si>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</si>
  <si>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</si>
  <si>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</si>
  <si>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</si>
  <si>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</si>
  <si>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</si>
  <si>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</si>
  <si>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</si>
  <si>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</si>
  <si>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</si>
  <si>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</si>
  <si>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</si>
  <si>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</si>
  <si>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</si>
  <si>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</si>
  <si>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</si>
  <si>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</si>
  <si>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</si>
  <si>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</si>
  <si>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</si>
  <si>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</si>
  <si>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</si>
  <si>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</si>
  <si>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</si>
  <si>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</si>
  <si>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</si>
  <si>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</si>
  <si>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</si>
  <si>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</si>
  <si>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</si>
  <si>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</si>
  <si>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</si>
  <si>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</si>
  <si>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</si>
  <si>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</si>
  <si>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</si>
  <si>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</si>
  <si>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</si>
  <si>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</si>
  <si>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</si>
  <si>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</si>
  <si>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</si>
  <si>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</si>
  <si>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</si>
  <si>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</si>
  <si>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</si>
  <si>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</si>
  <si>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</si>
  <si>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</si>
  <si>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</si>
  <si>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</si>
  <si>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</si>
  <si>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</si>
  <si>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</si>
  <si>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</si>
  <si>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</si>
  <si>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</si>
  <si>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</si>
  <si>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</si>
  <si>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</si>
  <si>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</si>
  <si>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</si>
  <si>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</si>
  <si>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</si>
  <si>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</si>
  <si>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</si>
  <si>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</si>
  <si>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</si>
  <si>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</si>
  <si>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</si>
  <si>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</si>
  <si>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</si>
  <si>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</si>
  <si>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</si>
  <si>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</si>
  <si>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</si>
  <si>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</si>
  <si>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</si>
  <si>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</si>
  <si>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</si>
  <si>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</si>
  <si>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</si>
  <si>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</si>
  <si>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</si>
  <si>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</si>
  <si>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</si>
  <si>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</si>
  <si>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</si>
  <si>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</si>
  <si>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</si>
  <si>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</si>
  <si>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</si>
  <si>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</si>
  <si>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</si>
  <si>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</si>
  <si>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</si>
  <si>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</si>
  <si>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</si>
  <si>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</si>
  <si>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</si>
  <si>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</si>
  <si>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</si>
  <si>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</si>
  <si>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</si>
  <si>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</si>
  <si>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</si>
  <si>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</si>
  <si>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</si>
  <si>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</si>
  <si>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</si>
  <si>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</si>
  <si>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</si>
  <si>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</si>
  <si>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</si>
  <si>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</si>
  <si>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</si>
  <si>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</si>
  <si>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</si>
  <si>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</si>
  <si>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</si>
  <si>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</si>
  <si>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</si>
  <si>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</si>
  <si>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</si>
  <si>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</si>
  <si>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</si>
  <si>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</si>
  <si>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</si>
  <si>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</si>
  <si>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</si>
  <si>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</si>
  <si>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</si>
  <si>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</si>
  <si>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</si>
  <si>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</si>
  <si>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</si>
  <si>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</si>
  <si>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</si>
  <si>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</si>
  <si>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</si>
  <si>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</si>
  <si>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</si>
  <si>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</si>
  <si>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</si>
  <si>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</si>
  <si>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</si>
  <si>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</si>
  <si>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</si>
  <si>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</si>
  <si>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</si>
  <si>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</si>
  <si>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</si>
  <si>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</si>
  <si>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</si>
  <si>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</si>
  <si>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</si>
  <si>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</si>
  <si>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</si>
  <si>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</si>
  <si>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</si>
  <si>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</si>
  <si>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</si>
  <si>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</si>
  <si>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</si>
  <si>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</si>
  <si>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</si>
  <si>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</si>
  <si>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</si>
  <si>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</si>
  <si>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</si>
  <si>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</si>
  <si>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</si>
  <si>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</si>
  <si>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</si>
  <si>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</si>
  <si>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</si>
  <si>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</si>
  <si>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</si>
  <si>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</si>
  <si>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</si>
  <si>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</si>
  <si>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</si>
  <si>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</si>
  <si>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</si>
  <si>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</si>
  <si>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</si>
  <si>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</si>
  <si>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</si>
  <si>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</si>
  <si>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</si>
  <si>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</si>
  <si>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</si>
  <si>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</si>
  <si>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</si>
  <si>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</si>
  <si>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</si>
  <si>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</si>
  <si>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</si>
  <si>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</si>
  <si>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</si>
  <si>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</si>
  <si>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</si>
  <si>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</si>
  <si>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</si>
  <si>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</si>
  <si>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</si>
  <si>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</si>
  <si>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</si>
  <si>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</si>
  <si>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</si>
  <si>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</si>
  <si>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</si>
  <si>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</si>
  <si>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</si>
  <si>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</si>
  <si>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</si>
  <si>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</si>
  <si>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</si>
  <si>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</si>
  <si>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</si>
  <si>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</si>
  <si>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</si>
  <si>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</si>
  <si>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</si>
  <si>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</si>
  <si>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</si>
  <si>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</si>
  <si>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</si>
  <si>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</si>
  <si>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</si>
  <si>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</si>
  <si>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</si>
  <si>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</si>
  <si>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</si>
  <si>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</si>
  <si>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</si>
  <si>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</si>
  <si>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</si>
  <si>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</si>
  <si>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</si>
  <si>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</si>
  <si>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</si>
  <si>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</si>
  <si>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</si>
  <si>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</si>
  <si>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</si>
  <si>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</si>
  <si>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</si>
  <si>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</si>
  <si>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</si>
  <si>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</si>
  <si>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</si>
  <si>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</si>
  <si>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</si>
  <si>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</si>
  <si>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</si>
  <si>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</si>
  <si>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</si>
  <si>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</si>
  <si>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</si>
  <si>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</si>
  <si>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</si>
  <si>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</si>
  <si>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</si>
  <si>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</si>
  <si>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</si>
  <si>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</si>
  <si>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</si>
  <si>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</si>
  <si>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</si>
  <si>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</si>
  <si>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</si>
  <si>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</si>
  <si>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</si>
  <si>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</si>
  <si>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</si>
  <si>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</si>
  <si>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</si>
  <si>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</si>
  <si>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</si>
  <si>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</si>
  <si>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</si>
  <si>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</si>
  <si>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</si>
  <si>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</si>
  <si>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</si>
  <si>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</si>
  <si>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</si>
  <si>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</si>
  <si>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</si>
  <si>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</si>
  <si>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</si>
  <si>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</si>
  <si>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</si>
  <si>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</si>
  <si>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</si>
  <si>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</si>
  <si>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</si>
  <si>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</si>
  <si>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</si>
  <si>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</si>
  <si>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</si>
  <si>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</si>
  <si>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</si>
  <si>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</si>
  <si>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</si>
  <si>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</si>
  <si>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</si>
  <si>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</si>
  <si>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</si>
  <si>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</si>
  <si>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</si>
  <si>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</si>
  <si>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</si>
  <si>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</si>
  <si>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</si>
  <si>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</si>
  <si>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</si>
  <si>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</si>
  <si>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</si>
  <si>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</si>
  <si>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</si>
  <si>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</si>
  <si>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</si>
  <si>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</si>
  <si>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</si>
  <si>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</si>
  <si>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</si>
  <si>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</si>
  <si>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</si>
  <si>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</si>
  <si>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</si>
  <si>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</si>
  <si>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</si>
  <si>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</si>
  <si>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</si>
  <si>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</si>
  <si>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</si>
  <si>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</si>
  <si>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</si>
  <si>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</si>
  <si>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</si>
  <si>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</si>
  <si>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</si>
  <si>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</si>
  <si>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</si>
  <si>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</si>
  <si>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</si>
  <si>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</si>
  <si>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</si>
  <si>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</si>
  <si>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</si>
  <si>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</si>
  <si>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</si>
  <si>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</si>
  <si>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</si>
  <si>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</si>
  <si>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</si>
  <si>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</si>
  <si>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</si>
  <si>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</si>
  <si>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</si>
  <si>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</si>
  <si>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</si>
  <si>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</si>
  <si>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</si>
  <si>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</si>
  <si>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</si>
  <si>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</si>
  <si>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</si>
  <si>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</si>
  <si>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</si>
  <si>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</si>
  <si>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</si>
  <si>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</si>
  <si>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</si>
  <si>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</si>
  <si>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</si>
  <si>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</si>
  <si>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</si>
  <si>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</si>
  <si>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</si>
  <si>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</si>
  <si>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</si>
  <si>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</si>
  <si>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</si>
  <si>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</si>
  <si>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</si>
  <si>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</si>
  <si>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</si>
  <si>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</si>
  <si>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</si>
  <si>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</si>
  <si>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</si>
  <si>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</si>
  <si>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</si>
  <si>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</si>
  <si>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</si>
  <si>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</si>
  <si>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</si>
  <si>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</si>
  <si>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</si>
  <si>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</si>
  <si>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</si>
  <si>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</si>
  <si>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</si>
  <si>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</si>
  <si>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</si>
  <si>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</si>
  <si>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</si>
  <si>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</si>
  <si>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</si>
  <si>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</si>
  <si>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</si>
  <si>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</si>
  <si>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</si>
  <si>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</si>
  <si>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</si>
  <si>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</si>
  <si>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</si>
  <si>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</si>
  <si>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</si>
  <si>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</si>
  <si>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</si>
  <si>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</si>
  <si>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</si>
  <si>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</si>
  <si>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</si>
  <si>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</si>
  <si>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</si>
  <si>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</si>
  <si>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</si>
  <si>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</si>
  <si>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</si>
  <si>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</si>
  <si>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</si>
  <si>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</si>
  <si>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</si>
  <si>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</si>
  <si>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</si>
  <si>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</si>
  <si>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</si>
  <si>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</si>
  <si>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</si>
  <si>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</si>
  <si>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</si>
  <si>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</si>
  <si>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</si>
  <si>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</si>
  <si>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</si>
  <si>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</si>
  <si>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</si>
  <si>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</si>
  <si>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</si>
  <si>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</si>
  <si>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</si>
  <si>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</si>
  <si>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</si>
  <si>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</si>
  <si>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</si>
  <si>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</si>
  <si>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</si>
  <si>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</si>
  <si>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</si>
  <si>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</si>
  <si>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</si>
  <si>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</si>
  <si>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</si>
  <si>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</si>
  <si>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</si>
  <si>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</si>
  <si>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</si>
  <si>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</si>
  <si>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</si>
  <si>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</si>
  <si>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</si>
  <si>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</si>
  <si>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</si>
  <si>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</si>
  <si>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</si>
  <si>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</si>
  <si>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</si>
  <si>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</si>
  <si>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</si>
  <si>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</si>
  <si>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</si>
  <si>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</si>
  <si>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</si>
  <si>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</si>
  <si>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</si>
  <si>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</si>
  <si>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</si>
  <si>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</si>
  <si>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</si>
  <si>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</si>
  <si>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</si>
  <si>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</si>
  <si>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</si>
  <si>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</si>
  <si>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</si>
  <si>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</si>
  <si>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</si>
  <si>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</si>
  <si>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</si>
  <si>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</si>
  <si>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</si>
  <si>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</si>
  <si>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</si>
  <si>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</si>
  <si>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</si>
  <si>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</si>
  <si>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</si>
  <si>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</si>
  <si>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</si>
  <si>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</si>
  <si>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</si>
  <si>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</si>
  <si>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</si>
  <si>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</si>
  <si>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</si>
  <si>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</si>
  <si>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</si>
  <si>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</si>
  <si>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</si>
  <si>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</si>
  <si>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</si>
  <si>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</si>
  <si>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</si>
  <si>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</si>
  <si>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</si>
  <si>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</si>
  <si>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</si>
  <si>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</si>
  <si>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</si>
  <si>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</si>
  <si>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</si>
  <si>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</si>
  <si>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</si>
  <si>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</si>
  <si>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</si>
  <si>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</si>
  <si>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</si>
  <si>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</si>
  <si>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</si>
  <si>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</si>
  <si>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</si>
  <si>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</si>
  <si>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</si>
  <si>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</si>
  <si>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</si>
  <si>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</si>
  <si>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</si>
  <si>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</si>
  <si>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</si>
  <si>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</si>
  <si>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</si>
  <si>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</si>
  <si>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</si>
  <si>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</si>
  <si>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</si>
  <si>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</si>
  <si>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</si>
  <si>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</si>
  <si>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</si>
  <si>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</si>
  <si>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</si>
  <si>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</si>
  <si>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</si>
  <si>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</si>
  <si>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</si>
  <si>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</si>
  <si>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</si>
  <si>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</si>
  <si>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</si>
  <si>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</si>
  <si>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</si>
  <si>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</si>
  <si>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</si>
  <si>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</si>
  <si>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</si>
  <si>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</si>
  <si>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</si>
  <si>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</si>
  <si>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</si>
  <si>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</si>
  <si>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</si>
  <si>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</si>
  <si>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</si>
  <si>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</si>
  <si>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</si>
  <si>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</si>
  <si>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</si>
  <si>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</si>
  <si>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</si>
  <si>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</si>
  <si>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</si>
  <si>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</si>
  <si>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</si>
  <si>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</si>
  <si>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</si>
  <si>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</si>
  <si>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</si>
  <si>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</si>
  <si>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</si>
  <si>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</si>
  <si>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</si>
  <si>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</si>
  <si>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</si>
  <si>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</si>
  <si>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</si>
  <si>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</si>
  <si>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</si>
  <si>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</si>
  <si>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</si>
  <si>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</si>
  <si>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</si>
  <si>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</si>
  <si>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</si>
  <si>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</si>
  <si>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</si>
  <si>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</si>
  <si>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</si>
  <si>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</si>
  <si>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</si>
  <si>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</si>
  <si>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</si>
  <si>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</si>
  <si>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</si>
  <si>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</si>
  <si>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</si>
  <si>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</si>
  <si>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</si>
  <si>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</si>
  <si>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</si>
  <si>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</si>
  <si>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</si>
  <si>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</si>
  <si>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</si>
  <si>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</si>
  <si>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</si>
  <si>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</si>
  <si>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</si>
  <si>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</si>
  <si>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</si>
  <si>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</si>
  <si>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</si>
  <si>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</si>
  <si>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</si>
  <si>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</si>
  <si>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</si>
  <si>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</si>
  <si>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</si>
  <si>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</si>
  <si>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</si>
  <si>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</si>
  <si>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</si>
  <si>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</si>
  <si>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</si>
  <si>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</si>
  <si>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</si>
  <si>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</si>
  <si>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</si>
  <si>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</si>
  <si>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</si>
  <si>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</si>
  <si>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</si>
  <si>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</si>
  <si>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</si>
  <si>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</si>
  <si>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</si>
  <si>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</si>
  <si>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</si>
  <si>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</si>
  <si>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</si>
  <si>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</si>
  <si>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</si>
  <si>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</si>
  <si>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</si>
  <si>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</si>
  <si>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</si>
  <si>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</si>
  <si>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</si>
  <si>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</si>
  <si>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</si>
  <si>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</si>
  <si>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</si>
  <si>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</si>
  <si>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</si>
  <si>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</si>
  <si>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</si>
  <si>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</si>
  <si>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</si>
  <si>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</si>
  <si>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</si>
  <si>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</si>
  <si>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</si>
  <si>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</si>
  <si>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</si>
  <si>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</si>
  <si>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</si>
  <si>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</si>
  <si>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</si>
  <si>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</si>
  <si>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</si>
  <si>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</si>
  <si>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</si>
  <si>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</si>
  <si>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</si>
  <si>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</si>
  <si>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</si>
  <si>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</si>
  <si>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</si>
  <si>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</si>
  <si>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</si>
  <si>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</si>
  <si>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</si>
  <si>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</si>
  <si>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</si>
  <si>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</si>
  <si>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</si>
  <si>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</si>
  <si>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</si>
  <si>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</si>
  <si>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</si>
  <si>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</si>
  <si>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</si>
  <si>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</si>
  <si>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</si>
  <si>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</si>
  <si>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</si>
  <si>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</si>
  <si>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</si>
  <si>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</si>
  <si>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</si>
  <si>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</si>
  <si>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</si>
  <si>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</si>
  <si>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</si>
  <si>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</si>
  <si>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</si>
  <si>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</si>
  <si>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</si>
  <si>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</si>
  <si>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</si>
  <si>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</si>
  <si>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</si>
  <si>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</si>
  <si>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</si>
  <si>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</si>
  <si>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</si>
  <si>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</si>
  <si>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</si>
  <si>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</si>
  <si>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</si>
  <si>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</si>
  <si>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</si>
  <si>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</si>
  <si>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</si>
  <si>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</si>
  <si>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</si>
  <si>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</si>
  <si>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</si>
  <si>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</si>
  <si>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</si>
  <si>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</si>
  <si>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</si>
  <si>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</si>
  <si>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</si>
  <si>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</si>
  <si>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</si>
  <si>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</si>
  <si>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</si>
  <si>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</si>
  <si>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</si>
  <si>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</si>
  <si>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</si>
  <si>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</si>
  <si>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</si>
  <si>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</si>
  <si>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</si>
  <si>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</si>
  <si>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</si>
  <si>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</si>
  <si>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</si>
  <si>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</si>
  <si>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</si>
  <si>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</si>
  <si>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</si>
  <si>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</si>
  <si>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</si>
  <si>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</si>
  <si>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</si>
  <si>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</si>
  <si>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</si>
  <si>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</si>
  <si>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</si>
  <si>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</si>
  <si>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</si>
  <si>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</si>
  <si>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</si>
  <si>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</si>
  <si>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</si>
  <si>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</si>
  <si>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</si>
  <si>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</si>
  <si>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</si>
  <si>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</si>
  <si>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</si>
  <si>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</si>
  <si>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</si>
  <si>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</si>
  <si>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</si>
  <si>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</si>
  <si>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</si>
  <si>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</si>
  <si>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</si>
  <si>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</si>
  <si>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</si>
  <si>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</si>
  <si>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</si>
  <si>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</si>
  <si>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</si>
  <si>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</si>
  <si>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</si>
  <si>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</si>
  <si>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</si>
  <si>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</si>
  <si>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</si>
  <si>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</si>
  <si>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</si>
  <si>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</si>
  <si>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</si>
  <si>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</si>
  <si>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</si>
  <si>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</si>
  <si>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</si>
  <si>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</si>
  <si>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</si>
  <si>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</si>
  <si>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</si>
  <si>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</si>
  <si>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</si>
  <si>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</si>
  <si>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</si>
  <si>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</si>
  <si>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</si>
  <si>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</si>
  <si>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</si>
  <si>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</si>
  <si>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</si>
  <si>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</si>
  <si>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</si>
  <si>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</si>
  <si>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</si>
  <si>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</si>
  <si>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</si>
  <si>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</si>
  <si>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</si>
  <si>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</si>
  <si>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</si>
  <si>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</si>
  <si>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</si>
  <si>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</si>
  <si>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</si>
  <si>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</si>
  <si>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</si>
  <si>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</si>
  <si>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</si>
  <si>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</si>
  <si>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</si>
  <si>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</si>
  <si>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</si>
  <si>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</si>
  <si>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</si>
  <si>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</si>
  <si>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</si>
  <si>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</si>
  <si>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</si>
  <si>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</si>
  <si>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</si>
  <si>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</si>
  <si>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</si>
  <si>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</si>
  <si>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</si>
  <si>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</si>
  <si>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</si>
  <si>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</si>
  <si>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</si>
  <si>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</si>
  <si>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</si>
  <si>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</si>
  <si>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</si>
  <si>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</si>
  <si>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</si>
  <si>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</si>
  <si>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</si>
  <si>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</si>
  <si>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</si>
  <si>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</si>
  <si>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</si>
  <si>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</si>
  <si>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</si>
  <si>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</si>
  <si>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</si>
  <si>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</si>
  <si>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</si>
  <si>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</si>
  <si>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</si>
  <si>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</si>
  <si>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</si>
  <si>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</si>
  <si>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</si>
  <si>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</si>
  <si>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</si>
  <si>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</si>
  <si>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</si>
  <si>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</si>
  <si>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</si>
  <si>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</si>
  <si>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</si>
  <si>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</si>
  <si>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</si>
  <si>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</si>
  <si>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</si>
  <si>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</si>
  <si>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</si>
  <si>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</si>
  <si>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</si>
  <si>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</si>
  <si>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</si>
  <si>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</si>
  <si>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</si>
  <si>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</si>
  <si>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</si>
  <si>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</si>
  <si>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</si>
  <si>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</si>
  <si>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</si>
  <si>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</si>
  <si>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</si>
  <si>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</si>
  <si>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</si>
  <si>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</si>
  <si>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</si>
  <si>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</si>
  <si>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</si>
  <si>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</si>
  <si>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</si>
  <si>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</si>
  <si>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</si>
  <si>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</si>
  <si>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</si>
  <si>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</si>
  <si>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</si>
  <si>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</si>
  <si>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</si>
  <si>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</si>
  <si>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</si>
  <si>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</si>
  <si>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</si>
  <si>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</si>
  <si>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</si>
  <si>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</si>
  <si>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</si>
  <si>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</si>
  <si>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</si>
  <si>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</si>
  <si>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</si>
  <si>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</si>
  <si>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</si>
  <si>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</si>
  <si>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</si>
  <si>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</si>
  <si>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</si>
  <si>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</si>
  <si>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</si>
  <si>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</si>
  <si>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</si>
  <si>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</si>
  <si>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</si>
  <si>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</si>
  <si>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</si>
  <si>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</si>
  <si>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</si>
  <si>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</si>
  <si>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</si>
  <si>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</si>
  <si>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</si>
  <si>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</si>
  <si>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</si>
  <si>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</si>
  <si>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</si>
  <si>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</si>
  <si>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</si>
  <si>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</si>
  <si>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</si>
  <si>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</si>
  <si>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</si>
  <si>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</si>
  <si>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</si>
  <si>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</si>
  <si>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</si>
  <si>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</si>
  <si>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</si>
  <si>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</si>
  <si>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</si>
  <si>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</si>
  <si>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</si>
  <si>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</si>
  <si>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</si>
  <si>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</si>
  <si>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</si>
  <si>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</si>
  <si>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</si>
  <si>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</si>
  <si>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</si>
  <si>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</si>
  <si>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</si>
  <si>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</si>
  <si>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</si>
  <si>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</si>
  <si>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</si>
  <si>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</si>
  <si>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</si>
  <si>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</si>
  <si>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</si>
  <si>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</si>
  <si>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</si>
  <si>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</si>
  <si>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</si>
  <si>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</si>
  <si>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</si>
  <si>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</si>
  <si>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</si>
  <si>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</si>
  <si>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</si>
  <si>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</si>
  <si>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</si>
  <si>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</si>
  <si>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</si>
  <si>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</si>
  <si>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</si>
  <si>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</si>
  <si>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</si>
  <si>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</si>
  <si>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</si>
  <si>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</si>
  <si>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</si>
  <si>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</si>
  <si>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</si>
  <si>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</si>
  <si>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</si>
  <si>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</si>
  <si>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</si>
  <si>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</si>
  <si>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</si>
  <si>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</si>
  <si>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</si>
  <si>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</si>
  <si>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</si>
  <si>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</si>
  <si>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</si>
  <si>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</si>
  <si>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</si>
  <si>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</si>
  <si>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</si>
  <si>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</si>
  <si>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</si>
  <si>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</si>
  <si>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</si>
  <si>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</si>
  <si>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</si>
  <si>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</si>
  <si>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</si>
  <si>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</si>
  <si>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</si>
  <si>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</si>
  <si>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</si>
  <si>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</si>
  <si>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</si>
  <si>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</si>
  <si>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</si>
  <si>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</si>
  <si>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</si>
  <si>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</si>
  <si>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</si>
  <si>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</si>
  <si>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</si>
  <si>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</si>
  <si>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</si>
  <si>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</si>
  <si>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</si>
  <si>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</si>
  <si>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</si>
  <si>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</si>
  <si>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</si>
  <si>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</si>
  <si>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</si>
  <si>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</si>
  <si>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</si>
  <si>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</si>
  <si>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</si>
  <si>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</si>
  <si>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</si>
  <si>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</si>
  <si>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</si>
  <si>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</si>
  <si>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</si>
  <si>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</si>
  <si>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</si>
  <si>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</si>
  <si>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</si>
  <si>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</si>
  <si>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</si>
  <si>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</si>
  <si>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</si>
  <si>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</si>
  <si>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</si>
  <si>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</si>
  <si>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</si>
  <si>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</si>
  <si>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</si>
  <si>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</si>
  <si>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</si>
  <si>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</si>
  <si>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</si>
  <si>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</si>
  <si>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</si>
  <si>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</si>
  <si>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</si>
  <si>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</si>
  <si>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</si>
  <si>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</si>
  <si>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</si>
  <si>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</si>
  <si>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</si>
  <si>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</si>
  <si>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</si>
  <si>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</si>
  <si>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</si>
  <si>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</si>
  <si>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</si>
  <si>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</si>
  <si>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</si>
  <si>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</si>
  <si>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</si>
  <si>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</si>
  <si>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</si>
  <si>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</si>
  <si>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</si>
  <si>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</si>
  <si>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</si>
  <si>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</si>
  <si>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</si>
  <si>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</si>
  <si>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</si>
  <si>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</si>
  <si>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</si>
  <si>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</si>
  <si>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</si>
  <si>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</si>
  <si>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</si>
  <si>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</si>
  <si>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</si>
  <si>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</si>
  <si>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</si>
  <si>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</si>
  <si>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</si>
  <si>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</si>
  <si>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</si>
  <si>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</si>
  <si>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</si>
  <si>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</si>
  <si>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</si>
  <si>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</si>
  <si>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</si>
  <si>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</si>
  <si>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</si>
  <si>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</si>
  <si>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</si>
  <si>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</si>
  <si>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</si>
  <si>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</si>
  <si>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</si>
  <si>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</si>
  <si>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</si>
  <si>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</si>
  <si>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</si>
  <si>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</si>
  <si>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</si>
  <si>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</si>
  <si>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</si>
  <si>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</si>
  <si>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</si>
  <si>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</si>
  <si>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</si>
  <si>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</si>
  <si>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</si>
  <si>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</si>
  <si>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</si>
  <si>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</si>
  <si>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</si>
  <si>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</si>
  <si>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</si>
  <si>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</si>
  <si>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</si>
  <si>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</si>
  <si>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</si>
  <si>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</si>
  <si>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</si>
  <si>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</si>
  <si>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</si>
  <si>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</si>
  <si>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</si>
  <si>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</si>
  <si>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</si>
  <si>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</si>
  <si>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</si>
  <si>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</si>
  <si>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</si>
  <si>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</si>
  <si>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</si>
  <si>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</si>
  <si>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</si>
  <si>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</si>
  <si>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</si>
  <si>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</si>
  <si>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</si>
  <si>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</si>
  <si>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</si>
  <si>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</si>
  <si>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</si>
  <si>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</si>
  <si>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</si>
  <si>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</si>
  <si>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</si>
  <si>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</si>
  <si>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</si>
  <si>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</si>
  <si>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</si>
  <si>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</si>
  <si>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</si>
  <si>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</si>
  <si>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</si>
  <si>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</si>
  <si>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</si>
  <si>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</si>
  <si>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</si>
  <si>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</si>
  <si>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</si>
  <si>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</si>
  <si>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</si>
  <si>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</si>
  <si>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</si>
  <si>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</si>
  <si>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</si>
  <si>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</si>
  <si>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</si>
  <si>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</si>
  <si>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</si>
  <si>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</si>
  <si>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</si>
  <si>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</si>
  <si>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</si>
  <si>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</si>
  <si>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</si>
  <si>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</si>
  <si>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</si>
  <si>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</si>
  <si>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</si>
  <si>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</si>
  <si>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</si>
  <si>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</si>
  <si>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</si>
  <si>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</si>
  <si>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</si>
  <si>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</si>
  <si>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</si>
  <si>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</si>
  <si>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</si>
  <si>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</si>
  <si>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</si>
  <si>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</si>
  <si>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</si>
  <si>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</si>
  <si>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</si>
  <si>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</si>
  <si>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</si>
  <si>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</si>
  <si>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</si>
  <si>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</si>
  <si>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</si>
  <si>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</si>
  <si>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</si>
  <si>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</si>
  <si>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</si>
  <si>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</si>
  <si>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</si>
  <si>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</si>
  <si>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</si>
  <si>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</si>
  <si>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</si>
  <si>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</si>
  <si>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</si>
  <si>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</si>
  <si>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</si>
  <si>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</si>
  <si>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</si>
  <si>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</si>
  <si>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</si>
  <si>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</si>
  <si>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</si>
  <si>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</si>
  <si>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</si>
  <si>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</si>
  <si>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</si>
  <si>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</si>
  <si>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</si>
  <si>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</si>
  <si>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</si>
  <si>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</si>
  <si>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</si>
  <si>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</si>
  <si>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</si>
  <si>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</si>
  <si>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</si>
  <si>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</si>
  <si>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</si>
  <si>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</si>
  <si>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</si>
  <si>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</si>
  <si>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</si>
  <si>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</si>
  <si>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</si>
  <si>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</si>
  <si>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</si>
  <si>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</si>
  <si>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</si>
  <si>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</si>
  <si>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</si>
  <si>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</si>
  <si>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</si>
  <si>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</si>
  <si>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</si>
  <si>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</si>
  <si>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</si>
  <si>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</si>
  <si>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</si>
  <si>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</si>
  <si>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</si>
  <si>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</si>
  <si>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</si>
  <si>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</si>
  <si>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</si>
  <si>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</si>
  <si>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</si>
  <si>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</si>
  <si>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</si>
  <si>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</si>
  <si>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</si>
  <si>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</si>
  <si>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</si>
  <si>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</si>
  <si>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</si>
  <si>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</si>
  <si>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</si>
  <si>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</si>
  <si>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</si>
  <si>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</si>
  <si>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</si>
  <si>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</si>
  <si>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</si>
  <si>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</si>
  <si>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</si>
  <si>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</si>
  <si>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</si>
  <si>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</si>
  <si>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</si>
  <si>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</si>
  <si>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</si>
  <si>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</si>
  <si>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</si>
  <si>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</si>
  <si>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</si>
  <si>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</si>
  <si>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</si>
  <si>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</si>
  <si>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</si>
  <si>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</si>
  <si>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</si>
  <si>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</si>
  <si>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</si>
  <si>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</si>
  <si>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</si>
  <si>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</si>
  <si>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</si>
  <si>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</si>
  <si>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</si>
  <si>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</si>
  <si>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</si>
  <si>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</si>
  <si>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</si>
  <si>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</si>
  <si>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</si>
  <si>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</si>
  <si>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</si>
  <si>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</si>
  <si>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</si>
  <si>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</si>
  <si>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</si>
  <si>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</si>
  <si>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</si>
  <si>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</si>
  <si>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</si>
  <si>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</si>
  <si>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</si>
  <si>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</si>
  <si>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</si>
  <si>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</si>
  <si>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</si>
  <si>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</si>
  <si>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</si>
  <si>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</si>
  <si>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</si>
  <si>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</si>
  <si>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</si>
  <si>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</si>
  <si>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</si>
  <si>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</si>
  <si>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</si>
  <si>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</si>
  <si>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</si>
  <si>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</si>
  <si>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</si>
  <si>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</si>
  <si>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</si>
  <si>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</si>
  <si>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</si>
  <si>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</si>
  <si>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</si>
  <si>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</si>
  <si>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</si>
  <si>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</si>
  <si>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</si>
  <si>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</si>
  <si>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</si>
  <si>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</si>
  <si>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</si>
  <si>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</si>
  <si>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</si>
  <si>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</si>
  <si>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</si>
  <si>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</si>
  <si>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</si>
  <si>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</si>
  <si>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</si>
  <si>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</si>
  <si>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</si>
  <si>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</si>
  <si>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</si>
  <si>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</si>
  <si>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</si>
  <si>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</si>
  <si>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</si>
  <si>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</si>
  <si>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</si>
  <si>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</si>
  <si>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</si>
  <si>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</si>
  <si>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</si>
  <si>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</si>
  <si>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</si>
  <si>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</si>
  <si>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</si>
  <si>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</si>
  <si>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</si>
  <si>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</si>
  <si>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</si>
  <si>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</si>
  <si>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</si>
  <si>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</si>
  <si>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</si>
  <si>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</si>
  <si>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</si>
  <si>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</si>
  <si>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</si>
  <si>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</si>
  <si>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</si>
  <si>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</si>
  <si>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</si>
  <si>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</si>
  <si>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</si>
  <si>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</si>
  <si>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</si>
  <si>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</si>
  <si>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</si>
  <si>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</si>
  <si>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</si>
  <si>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</si>
  <si>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</si>
  <si>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</si>
  <si>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</si>
  <si>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</si>
  <si>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</si>
  <si>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</si>
  <si>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</si>
  <si>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</si>
  <si>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</si>
  <si>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</si>
  <si>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</si>
  <si>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</si>
  <si>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</si>
  <si>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</si>
  <si>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</si>
  <si>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</si>
  <si>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</si>
  <si>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</si>
  <si>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</si>
  <si>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</si>
  <si>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</si>
  <si>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</si>
  <si>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</si>
  <si>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</si>
  <si>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</si>
  <si>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</si>
  <si>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</si>
  <si>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</si>
  <si>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</si>
  <si>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</si>
  <si>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</si>
  <si>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</si>
  <si>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</si>
  <si>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</si>
  <si>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</si>
  <si>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</si>
  <si>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</si>
  <si>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</si>
  <si>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</si>
  <si>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</si>
  <si>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</si>
  <si>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</si>
  <si>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</si>
  <si>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</si>
  <si>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</si>
  <si>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</si>
  <si>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</si>
  <si>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</si>
  <si>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</si>
  <si>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</si>
  <si>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</si>
  <si>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</si>
  <si>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</si>
  <si>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</si>
  <si>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</si>
  <si>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</si>
  <si>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</si>
  <si>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</si>
  <si>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</si>
  <si>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</si>
  <si>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</si>
  <si>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</si>
  <si>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</si>
  <si>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</si>
  <si>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</si>
  <si>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</si>
  <si>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</si>
  <si>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</si>
  <si>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</si>
  <si>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</si>
  <si>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</si>
  <si>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</si>
  <si>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</si>
  <si>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</si>
  <si>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</si>
  <si>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</si>
  <si>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</si>
  <si>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</si>
  <si>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</si>
  <si>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</si>
  <si>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</si>
  <si>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</si>
  <si>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</si>
  <si>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</si>
  <si>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</si>
  <si>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</si>
  <si>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</si>
  <si>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</si>
  <si>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</si>
  <si>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</si>
  <si>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</si>
  <si>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</si>
  <si>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</si>
  <si>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</si>
  <si>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</si>
  <si>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</si>
  <si>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</si>
  <si>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</si>
  <si>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</si>
  <si>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</si>
  <si>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</si>
  <si>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</si>
  <si>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</si>
  <si>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</si>
  <si>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</si>
  <si>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</si>
  <si>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</si>
  <si>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</si>
  <si>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</si>
  <si>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</si>
  <si>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</si>
  <si>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</si>
  <si>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</si>
  <si>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</si>
  <si>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</si>
  <si>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</si>
  <si>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</si>
  <si>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</si>
  <si>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</si>
  <si>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</si>
  <si>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</si>
  <si>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</si>
  <si>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</si>
  <si>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</si>
  <si>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</si>
  <si>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</si>
  <si>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</si>
  <si>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</si>
  <si>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</si>
  <si>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</si>
  <si>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</si>
  <si>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</si>
  <si>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</si>
  <si>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</si>
  <si>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</si>
  <si>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</si>
  <si>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</si>
  <si>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</si>
  <si>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</si>
  <si>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</si>
  <si>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</si>
  <si>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</si>
  <si>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</si>
  <si>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</si>
  <si>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</si>
  <si>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</si>
  <si>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</si>
  <si>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</si>
  <si>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</si>
  <si>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</si>
  <si>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</si>
  <si>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</si>
  <si>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</si>
  <si>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</si>
  <si>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</si>
  <si>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</si>
  <si>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</si>
  <si>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</si>
  <si>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</si>
  <si>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</si>
  <si>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</si>
  <si>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</si>
  <si>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</si>
  <si>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</si>
  <si>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</si>
  <si>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</si>
  <si>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</si>
  <si>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</si>
  <si>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</si>
  <si>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</si>
  <si>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</si>
  <si>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</si>
  <si>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</si>
  <si>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</si>
  <si>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</si>
  <si>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</si>
  <si>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</si>
  <si>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</si>
  <si>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</si>
  <si>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</si>
  <si>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</si>
  <si>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</si>
  <si>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</si>
  <si>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</si>
  <si>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</si>
  <si>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</si>
  <si>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</si>
  <si>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</si>
  <si>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</si>
  <si>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</si>
  <si>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</si>
  <si>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</si>
  <si>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</si>
  <si>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</si>
  <si>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</si>
  <si>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</si>
  <si>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</si>
  <si>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</si>
  <si>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</si>
  <si>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</si>
  <si>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</si>
  <si>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</si>
  <si>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</si>
  <si>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</si>
  <si>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</si>
  <si>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</si>
  <si>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</si>
  <si>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</si>
  <si>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</si>
  <si>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</si>
  <si>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</si>
  <si>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</si>
  <si>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</si>
  <si>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</si>
  <si>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</si>
  <si>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</si>
  <si>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</si>
  <si>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</si>
  <si>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</si>
  <si>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</si>
  <si>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</si>
  <si>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</si>
  <si>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</si>
  <si>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</si>
  <si>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</si>
  <si>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</si>
  <si>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</si>
  <si>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</si>
  <si>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</si>
  <si>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</si>
  <si>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</si>
  <si>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</si>
  <si>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</si>
  <si>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</si>
  <si>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</si>
  <si>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</si>
  <si>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</si>
  <si>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</si>
  <si>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</si>
  <si>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</si>
  <si>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</si>
  <si>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</si>
  <si>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</si>
  <si>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</si>
  <si>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</si>
  <si>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</si>
  <si>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</si>
  <si>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</si>
  <si>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</si>
  <si>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</si>
  <si>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</si>
  <si>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</si>
  <si>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</si>
  <si>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</si>
  <si>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</si>
  <si>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</si>
  <si>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</si>
  <si>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</si>
  <si>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</si>
  <si>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</si>
  <si>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</si>
  <si>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</si>
  <si>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</si>
  <si>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</si>
  <si>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</si>
  <si>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</si>
  <si>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</si>
  <si>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</si>
  <si>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</si>
  <si>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</si>
  <si>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</si>
  <si>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</si>
  <si>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</si>
  <si>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</si>
  <si>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</si>
  <si>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</si>
  <si>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</si>
  <si>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</si>
  <si>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</si>
  <si>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</si>
  <si>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</si>
  <si>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</si>
  <si>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</si>
  <si>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</si>
  <si>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</si>
  <si>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</si>
  <si>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</si>
  <si>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</si>
  <si>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</si>
  <si>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</si>
  <si>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</si>
  <si>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</si>
  <si>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</si>
  <si>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</si>
  <si>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</si>
  <si>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</si>
  <si>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</si>
  <si>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</si>
  <si>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</si>
  <si>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</si>
  <si>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</si>
  <si>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</si>
  <si>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</si>
  <si>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</si>
  <si>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</si>
  <si>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</si>
  <si>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</si>
  <si>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</si>
  <si>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</si>
  <si>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</si>
  <si>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</si>
  <si>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</si>
  <si>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</si>
  <si>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</si>
  <si>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</si>
  <si>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</si>
  <si>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</si>
  <si>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</si>
  <si>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</si>
  <si>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</si>
  <si>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</si>
  <si>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</si>
  <si>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</si>
  <si>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</si>
  <si>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</si>
  <si>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</si>
  <si>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</si>
  <si>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</si>
  <si>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</si>
  <si>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</si>
  <si>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</si>
  <si>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</si>
  <si>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</si>
  <si>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</si>
  <si>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</si>
  <si>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</si>
  <si>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</si>
  <si>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</si>
  <si>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</si>
  <si>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</si>
  <si>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</si>
  <si>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</si>
  <si>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</si>
  <si>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</si>
  <si>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</si>
  <si>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</si>
  <si>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</si>
  <si>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</si>
  <si>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</si>
  <si>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</si>
  <si>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</si>
  <si>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</si>
  <si>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</si>
  <si>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</si>
  <si>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</si>
  <si>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</si>
  <si>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</si>
  <si>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</si>
  <si>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</si>
  <si>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</si>
  <si>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</si>
  <si>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</si>
  <si>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</si>
  <si>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</si>
  <si>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</si>
  <si>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</si>
  <si>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</si>
  <si>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</si>
  <si>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</si>
  <si>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</si>
  <si>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</si>
  <si>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</si>
  <si>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</si>
  <si>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</si>
  <si>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</si>
  <si>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</si>
  <si>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</si>
  <si>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</si>
  <si>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</si>
  <si>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</si>
  <si>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</si>
  <si>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</si>
  <si>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</si>
  <si>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</si>
  <si>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</si>
  <si>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</si>
  <si>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</si>
  <si>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</si>
  <si>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</si>
  <si>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</si>
  <si>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</si>
  <si>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</si>
  <si>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</si>
  <si>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</si>
  <si>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</si>
  <si>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</si>
  <si>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</si>
  <si>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</si>
  <si>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</si>
  <si>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</si>
  <si>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</si>
  <si>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</si>
  <si>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</si>
  <si>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</si>
  <si>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</si>
  <si>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</si>
  <si>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</si>
  <si>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</si>
  <si>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</si>
  <si>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</si>
  <si>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</si>
  <si>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</si>
  <si>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</si>
  <si>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</si>
  <si>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</si>
  <si>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</si>
  <si>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</si>
  <si>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</si>
  <si>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</si>
  <si>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</si>
  <si>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</si>
  <si>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</si>
  <si>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</si>
  <si>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</si>
  <si>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</si>
  <si>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</si>
  <si>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</si>
  <si>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</si>
  <si>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</si>
  <si>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</si>
  <si>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</si>
  <si>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</si>
  <si>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</si>
  <si>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</si>
  <si>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</si>
  <si>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</si>
  <si>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</si>
  <si>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</si>
  <si>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</si>
  <si>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</si>
  <si>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</si>
  <si>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</si>
  <si>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</si>
  <si>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</si>
  <si>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</si>
  <si>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</si>
  <si>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</si>
  <si>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</si>
  <si>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</si>
  <si>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</si>
  <si>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</si>
  <si>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</si>
  <si>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</si>
  <si>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</si>
  <si>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</si>
  <si>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</si>
  <si>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</si>
  <si>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</si>
  <si>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</si>
  <si>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</si>
  <si>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</si>
  <si>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</si>
  <si>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</si>
  <si>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</si>
  <si>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</si>
  <si>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</si>
  <si>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</si>
  <si>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</si>
  <si>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</si>
  <si>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</si>
  <si>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</si>
  <si>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</si>
  <si>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</si>
  <si>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</si>
  <si>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</si>
  <si>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</si>
  <si>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</si>
  <si>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</si>
  <si>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</si>
  <si>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</si>
  <si>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</si>
  <si>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</si>
  <si>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</si>
  <si>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</si>
  <si>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</si>
  <si>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</si>
  <si>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</si>
  <si>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</si>
  <si>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</si>
  <si>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</si>
  <si>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</si>
  <si>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</si>
  <si>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</si>
  <si>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</si>
  <si>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</si>
  <si>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</si>
  <si>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</si>
  <si>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</si>
  <si>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</si>
  <si>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</si>
  <si>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</si>
  <si>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</si>
  <si>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</si>
  <si>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</si>
  <si>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</si>
  <si>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</si>
  <si>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</si>
  <si>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</si>
  <si>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</si>
  <si>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</si>
  <si>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</si>
  <si>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</si>
  <si>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</si>
  <si>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</si>
  <si>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</si>
  <si>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</si>
  <si>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</si>
  <si>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</si>
  <si>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</si>
  <si>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</si>
  <si>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</si>
  <si>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</si>
  <si>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</si>
  <si>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</si>
  <si>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</si>
  <si>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</si>
  <si>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</si>
  <si>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</si>
  <si>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</si>
  <si>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</si>
  <si>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</si>
  <si>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</si>
  <si>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</si>
  <si>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</si>
  <si>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</si>
  <si>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</si>
  <si>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</si>
  <si>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</si>
  <si>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</si>
  <si>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</si>
  <si>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</si>
  <si>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</si>
  <si>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</si>
  <si>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</si>
  <si>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</si>
  <si>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</si>
  <si>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</si>
  <si>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</si>
  <si>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</si>
  <si>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</si>
  <si>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</si>
  <si>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</si>
  <si>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</si>
  <si>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</si>
  <si>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</si>
  <si>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</si>
  <si>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</si>
  <si>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</si>
  <si>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</si>
  <si>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</si>
  <si>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</si>
  <si>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</si>
  <si>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</si>
  <si>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</si>
  <si>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</si>
  <si>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</si>
  <si>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</si>
  <si>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</si>
  <si>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</si>
  <si>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</si>
  <si>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</si>
  <si>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</si>
  <si>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</si>
  <si>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</si>
  <si>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</si>
  <si>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</si>
  <si>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</si>
  <si>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</si>
  <si>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</si>
  <si>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</si>
  <si>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</si>
  <si>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</si>
  <si>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</si>
  <si>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</si>
  <si>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</si>
  <si>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</si>
  <si>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</si>
  <si>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</si>
  <si>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</si>
  <si>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</si>
  <si>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</si>
  <si>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</si>
  <si>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</si>
  <si>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</si>
  <si>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</si>
  <si>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</si>
  <si>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</si>
  <si>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</si>
  <si>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</si>
  <si>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</si>
  <si>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</si>
  <si>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</si>
  <si>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</si>
  <si>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</si>
  <si>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</si>
  <si>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</si>
  <si>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</si>
  <si>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</si>
  <si>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</si>
  <si>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</si>
  <si>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</si>
  <si>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</si>
  <si>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</si>
  <si>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</si>
  <si>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</si>
  <si>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</si>
  <si>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</si>
  <si>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</si>
  <si>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</si>
  <si>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</si>
  <si>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</si>
  <si>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</si>
  <si>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</si>
  <si>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</si>
  <si>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</si>
  <si>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</si>
  <si>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</si>
  <si>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</si>
  <si>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</si>
  <si>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</si>
  <si>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</si>
  <si>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</si>
  <si>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</si>
  <si>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</si>
  <si>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</si>
  <si>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</si>
  <si>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</si>
  <si>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</si>
  <si>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</si>
  <si>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</si>
  <si>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</si>
  <si>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</si>
  <si>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</si>
  <si>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</si>
  <si>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</si>
  <si>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</si>
  <si>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</si>
  <si>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</si>
  <si>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</si>
  <si>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</si>
  <si>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</si>
  <si>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</si>
  <si>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</si>
  <si>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</si>
  <si>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</si>
  <si>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</si>
  <si>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</si>
  <si>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</si>
  <si>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</si>
  <si>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</si>
  <si>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</si>
  <si>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</si>
  <si>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</si>
  <si>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</si>
  <si>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</si>
  <si>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</si>
  <si>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</si>
  <si>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</si>
  <si>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</si>
  <si>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</si>
  <si>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</si>
  <si>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</si>
  <si>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</si>
  <si>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</si>
  <si>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</si>
  <si>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</si>
  <si>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</si>
  <si>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</si>
  <si>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</si>
  <si>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</si>
  <si>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</si>
  <si>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</si>
  <si>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</si>
  <si>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</si>
  <si>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</si>
  <si>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</si>
  <si>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</si>
  <si>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</si>
  <si>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</si>
  <si>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</si>
  <si>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</si>
  <si>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</si>
  <si>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</si>
  <si>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</si>
  <si>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</si>
  <si>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</si>
  <si>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</si>
  <si>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</si>
  <si>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</si>
  <si>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</si>
  <si>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</si>
  <si>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</si>
  <si>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</si>
  <si>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</si>
  <si>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</si>
  <si>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</si>
  <si>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</si>
  <si>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</si>
  <si>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</si>
  <si>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</si>
  <si>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</si>
  <si>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</si>
  <si>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</si>
  <si>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</si>
  <si>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</si>
  <si>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</si>
  <si>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</si>
  <si>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</si>
  <si>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</si>
  <si>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</si>
  <si>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</si>
  <si>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</si>
  <si>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</si>
  <si>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</si>
  <si>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</si>
  <si>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</si>
  <si>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</si>
  <si>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</si>
  <si>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</si>
  <si>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</si>
  <si>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</si>
  <si>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</si>
  <si>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</si>
  <si>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</si>
  <si>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</si>
  <si>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</si>
  <si>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</si>
  <si>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</si>
  <si>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</si>
  <si>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</si>
  <si>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</si>
  <si>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</si>
  <si>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</si>
  <si>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</si>
  <si>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</si>
  <si>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</si>
  <si>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</si>
  <si>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</si>
  <si>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</si>
  <si>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</si>
  <si>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</si>
  <si>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</si>
  <si>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</si>
  <si>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</si>
  <si>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</si>
  <si>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</si>
  <si>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</si>
  <si>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</si>
  <si>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</si>
  <si>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</si>
  <si>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</si>
  <si>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</si>
  <si>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</si>
  <si>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</si>
  <si>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</si>
  <si>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</si>
  <si>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</si>
  <si>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</si>
  <si>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</si>
  <si>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</si>
  <si>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</si>
  <si>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</si>
  <si>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</si>
  <si>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</si>
  <si>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</si>
  <si>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</si>
  <si>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</si>
  <si>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</si>
  <si>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</si>
  <si>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</si>
  <si>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</si>
  <si>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</si>
  <si>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</si>
  <si>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</si>
  <si>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</si>
  <si>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</si>
  <si>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</si>
  <si>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</si>
  <si>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</si>
  <si>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</si>
  <si>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</si>
  <si>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</si>
  <si>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</si>
  <si>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</si>
  <si>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</si>
  <si>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</si>
  <si>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</si>
  <si>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</si>
  <si>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</si>
  <si>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</si>
  <si>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</si>
  <si>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</si>
  <si>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</si>
  <si>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</si>
  <si>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</si>
  <si>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</si>
  <si>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</si>
  <si>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</si>
  <si>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</si>
  <si>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</si>
  <si>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</si>
  <si>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</si>
  <si>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</si>
  <si>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</si>
  <si>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</si>
  <si>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</si>
  <si>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</si>
  <si>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</si>
  <si>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</si>
  <si>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</si>
  <si>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</si>
  <si>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</si>
  <si>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</si>
  <si>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</si>
  <si>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</si>
  <si>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</si>
  <si>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</si>
  <si>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</si>
  <si>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</si>
  <si>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</si>
  <si>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</si>
  <si>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</si>
  <si>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</si>
  <si>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</si>
  <si>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</si>
  <si>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</si>
  <si>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</si>
  <si>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</si>
  <si>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</si>
  <si>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</si>
  <si>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</si>
  <si>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</si>
  <si>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</si>
  <si>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</si>
  <si>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</si>
  <si>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</si>
  <si>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</si>
  <si>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</si>
  <si>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</si>
  <si>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</si>
  <si>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</si>
  <si>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</si>
  <si>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</si>
  <si>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</si>
  <si>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</si>
  <si>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</si>
  <si>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</si>
  <si>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</si>
  <si>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</si>
  <si>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</si>
  <si>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</si>
  <si>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</si>
  <si>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</si>
  <si>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</si>
  <si>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</si>
  <si>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</si>
  <si>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</si>
  <si>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</si>
  <si>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</si>
  <si>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</si>
  <si>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</si>
  <si>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</si>
  <si>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</si>
  <si>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</si>
  <si>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</si>
  <si>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</si>
  <si>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</si>
  <si>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</si>
  <si>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</si>
  <si>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</si>
  <si>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</si>
  <si>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</si>
  <si>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</si>
  <si>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</si>
  <si>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</si>
  <si>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</si>
  <si>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</si>
  <si>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</si>
  <si>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</si>
  <si>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</si>
  <si>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</si>
  <si>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</si>
  <si>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</si>
  <si>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</si>
  <si>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</si>
  <si>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</si>
  <si>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</si>
  <si>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</si>
  <si>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</si>
  <si>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</si>
  <si>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</si>
  <si>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</si>
  <si>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</si>
  <si>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</si>
  <si>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</si>
  <si>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</si>
  <si>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</si>
  <si>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</si>
  <si>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</si>
  <si>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</si>
  <si>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</si>
  <si>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</si>
  <si>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</si>
  <si>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</si>
  <si>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</si>
  <si>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</si>
  <si>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</si>
  <si>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</si>
  <si>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</si>
  <si>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</si>
  <si>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</si>
  <si>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</si>
  <si>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</si>
  <si>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</si>
  <si>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</si>
  <si>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</si>
  <si>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</si>
  <si>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</si>
  <si>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</si>
  <si>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</si>
  <si>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</si>
  <si>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</si>
  <si>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</si>
  <si>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</si>
  <si>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</si>
  <si>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</si>
  <si>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</si>
  <si>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</si>
  <si>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</si>
  <si>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</si>
  <si>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</si>
  <si>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</si>
  <si>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</si>
  <si>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</si>
  <si>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</si>
  <si>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</si>
  <si>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</si>
  <si>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</si>
  <si>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</si>
  <si>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</si>
  <si>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</si>
  <si>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</si>
  <si>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</si>
  <si>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</si>
  <si>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</si>
  <si>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</si>
  <si>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</si>
  <si>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</si>
  <si>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</si>
  <si>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</si>
  <si>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</si>
  <si>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</si>
  <si>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</si>
  <si>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</si>
  <si>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</si>
  <si>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</si>
  <si>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</si>
  <si>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</si>
  <si>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</si>
  <si>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</si>
  <si>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</si>
  <si>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</si>
  <si>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</si>
  <si>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</si>
  <si>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</si>
  <si>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</si>
  <si>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</si>
  <si>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</si>
  <si>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</si>
  <si>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</si>
  <si>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</si>
  <si>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</si>
  <si>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</si>
  <si>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</si>
  <si>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</si>
  <si>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</si>
  <si>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</si>
  <si>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</si>
  <si>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</si>
  <si>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</si>
  <si>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</si>
  <si>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</si>
  <si>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</si>
  <si>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</si>
  <si>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</si>
  <si>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</si>
  <si>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</si>
  <si>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</si>
  <si>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</si>
  <si>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</si>
  <si>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</si>
  <si>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</si>
  <si>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</si>
  <si>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</si>
  <si>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</si>
  <si>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</si>
  <si>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</si>
  <si>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</si>
  <si>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</si>
  <si>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</si>
  <si>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</si>
  <si>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</si>
  <si>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</si>
  <si>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</si>
  <si>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</si>
  <si>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</si>
  <si>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</si>
  <si>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</si>
  <si>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</si>
  <si>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</si>
  <si>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</si>
  <si>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</si>
  <si>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</si>
  <si>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</si>
  <si>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</si>
  <si>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</si>
  <si>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</si>
  <si>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</si>
  <si>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</si>
  <si>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</si>
  <si>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</si>
  <si>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</si>
  <si>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</si>
  <si>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</si>
  <si>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</si>
  <si>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</si>
  <si>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</si>
  <si>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</si>
  <si>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</si>
  <si>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</si>
  <si>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</si>
  <si>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</si>
  <si>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</si>
  <si>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</si>
  <si>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</si>
  <si>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</si>
  <si>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</si>
  <si>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</si>
  <si>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</si>
  <si>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</si>
  <si>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</si>
  <si>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</si>
  <si>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</si>
  <si>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</si>
  <si>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</si>
  <si>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</si>
  <si>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</si>
  <si>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</si>
  <si>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</si>
  <si>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</si>
  <si>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</si>
  <si>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</si>
  <si>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</si>
  <si>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</si>
  <si>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</si>
  <si>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</si>
  <si>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</si>
  <si>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</si>
  <si>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</si>
  <si>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</si>
  <si>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</si>
  <si>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</si>
  <si>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</si>
  <si>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</si>
  <si>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</si>
  <si>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</si>
  <si>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</si>
  <si>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</si>
  <si>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</si>
  <si>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</si>
  <si>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</si>
  <si>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</si>
  <si>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</si>
  <si>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</si>
  <si>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</si>
  <si>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</si>
  <si>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</si>
  <si>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</si>
  <si>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</si>
  <si>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</si>
  <si>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</si>
  <si>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</si>
  <si>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</si>
  <si>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</si>
  <si>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</si>
  <si>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</si>
  <si>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</si>
  <si>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</si>
  <si>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</si>
  <si>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</si>
  <si>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</si>
  <si>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</si>
  <si>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</si>
  <si>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</si>
  <si>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</si>
  <si>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</si>
  <si>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</si>
  <si>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</si>
  <si>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</si>
  <si>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</si>
  <si>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</si>
  <si>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</si>
  <si>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</si>
  <si>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</si>
  <si>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</si>
  <si>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</si>
  <si>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</si>
  <si>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</si>
  <si>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</si>
  <si>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</si>
  <si>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</si>
  <si>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</si>
  <si>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</si>
  <si>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</si>
  <si>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</si>
  <si>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</si>
  <si>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</si>
  <si>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</si>
  <si>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</si>
  <si>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</si>
  <si>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</si>
  <si>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</si>
  <si>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</si>
  <si>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</si>
  <si>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</si>
  <si>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</si>
  <si>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</si>
  <si>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</si>
  <si>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</si>
  <si>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</si>
  <si>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</si>
  <si>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</si>
  <si>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</si>
  <si>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</si>
  <si>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</si>
  <si>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</si>
  <si>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</si>
  <si>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</si>
  <si>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</si>
  <si>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</si>
  <si>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</si>
  <si>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</si>
  <si>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</si>
  <si>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</si>
  <si>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</si>
  <si>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</si>
  <si>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</si>
  <si>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</si>
  <si>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</si>
  <si>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</si>
  <si>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</si>
  <si>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</si>
  <si>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</si>
  <si>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</si>
  <si>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</si>
  <si>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</si>
  <si>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</si>
  <si>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</si>
  <si>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</si>
  <si>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</si>
  <si>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</si>
  <si>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</si>
  <si>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</si>
  <si>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</si>
  <si>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</si>
  <si>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</si>
  <si>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</si>
  <si>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</si>
  <si>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</si>
  <si>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</si>
  <si>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</si>
  <si>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</si>
  <si>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</si>
  <si>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</si>
  <si>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</si>
  <si>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</si>
  <si>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</si>
  <si>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</si>
  <si>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</si>
  <si>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</si>
  <si>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</si>
  <si>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</si>
  <si>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</si>
  <si>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</si>
  <si>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</si>
  <si>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</si>
  <si>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</si>
  <si>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</si>
  <si>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</si>
  <si>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</si>
  <si>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</si>
  <si>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</si>
  <si>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</si>
  <si>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</si>
  <si>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</si>
  <si>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</si>
  <si>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</si>
  <si>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</si>
  <si>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</si>
  <si>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</si>
  <si>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</si>
  <si>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</si>
  <si>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</si>
  <si>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</si>
  <si>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</si>
  <si>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</si>
  <si>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</si>
  <si>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</si>
  <si>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</si>
  <si>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</si>
  <si>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</si>
  <si>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</si>
  <si>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</si>
  <si>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</si>
  <si>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</si>
  <si>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</si>
  <si>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</si>
  <si>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</si>
  <si>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</si>
  <si>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</si>
  <si>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</si>
  <si>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</si>
  <si>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</si>
  <si>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</si>
  <si>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</si>
  <si>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</si>
  <si>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</si>
  <si>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</si>
  <si>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</si>
  <si>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</si>
  <si>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</si>
  <si>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</si>
  <si>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</si>
  <si>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</si>
  <si>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</si>
  <si>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</si>
  <si>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</si>
  <si>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</si>
  <si>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</si>
  <si>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</si>
  <si>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</si>
  <si>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</si>
  <si>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</si>
  <si>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</si>
  <si>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</si>
  <si>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</si>
  <si>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</si>
  <si>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</si>
  <si>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</si>
  <si>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</si>
  <si>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</si>
  <si>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</si>
  <si>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</si>
  <si>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</si>
  <si>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</si>
  <si>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</si>
  <si>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</si>
  <si>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</si>
  <si>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</si>
  <si>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</si>
  <si>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</si>
  <si>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</si>
  <si>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</si>
  <si>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</si>
  <si>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</si>
  <si>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</si>
  <si>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</si>
  <si>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</si>
  <si>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</si>
  <si>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</si>
  <si>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</si>
  <si>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</si>
  <si>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</si>
  <si>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</si>
  <si>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</si>
  <si>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</si>
  <si>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</si>
  <si>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</si>
  <si>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</si>
  <si>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</si>
  <si>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</si>
  <si>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</si>
  <si>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</si>
  <si>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</si>
  <si>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</si>
  <si>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</si>
  <si>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</si>
  <si>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</si>
  <si>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</si>
  <si>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</si>
  <si>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</si>
  <si>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</si>
  <si>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</si>
  <si>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</si>
  <si>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</si>
  <si>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</si>
  <si>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</si>
  <si>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</si>
  <si>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</si>
  <si>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</si>
  <si>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</si>
  <si>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</si>
  <si>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</si>
  <si>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</si>
  <si>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</si>
  <si>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</si>
  <si>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</si>
  <si>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</si>
  <si>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</si>
  <si>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</si>
  <si>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</si>
  <si>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</si>
  <si>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</si>
  <si>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</si>
  <si>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</si>
  <si>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</si>
  <si>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</si>
  <si>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</si>
  <si>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</si>
  <si>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</si>
  <si>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</si>
  <si>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</si>
  <si>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</si>
  <si>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</si>
  <si>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</si>
  <si>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</si>
  <si>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</si>
  <si>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</si>
  <si>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</si>
  <si>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</si>
  <si>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</si>
  <si>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</si>
  <si>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</si>
  <si>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</si>
  <si>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</si>
  <si>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</si>
  <si>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</si>
  <si>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</si>
  <si>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</si>
  <si>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</si>
  <si>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</si>
  <si>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</si>
  <si>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</si>
  <si>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</si>
  <si>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</si>
  <si>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</si>
  <si>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</si>
  <si>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</si>
  <si>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</si>
  <si>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</si>
  <si>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</si>
  <si>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</si>
  <si>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</si>
  <si>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</si>
  <si>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</si>
  <si>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</si>
  <si>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</si>
  <si>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</si>
  <si>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</si>
  <si>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</si>
  <si>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</si>
  <si>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</si>
  <si>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</si>
  <si>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</si>
  <si>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</si>
  <si>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</si>
  <si>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</si>
  <si>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</si>
  <si>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</si>
  <si>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</si>
  <si>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</si>
  <si>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</si>
  <si>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</si>
  <si>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</si>
  <si>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</si>
  <si>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</si>
  <si>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</si>
  <si>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</si>
  <si>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</si>
  <si>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</si>
  <si>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</si>
  <si>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</si>
  <si>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</si>
  <si>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</si>
  <si>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</si>
  <si>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</si>
  <si>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</si>
  <si>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</si>
  <si>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</si>
  <si>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</si>
  <si>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</si>
  <si>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</si>
  <si>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</si>
  <si>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</si>
  <si>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</si>
  <si>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</si>
  <si>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</si>
  <si>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</si>
  <si>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</si>
  <si>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</si>
  <si>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</si>
  <si>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</si>
  <si>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</si>
  <si>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</si>
  <si>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</si>
  <si>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</si>
  <si>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</si>
  <si>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</si>
  <si>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</si>
  <si>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</si>
  <si>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</si>
  <si>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</si>
  <si>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</si>
  <si>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</si>
  <si>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</si>
  <si>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</si>
  <si>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</si>
  <si>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</si>
  <si>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</si>
  <si>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</si>
  <si>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</si>
  <si>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</si>
  <si>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</si>
  <si>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</si>
  <si>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</si>
  <si>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</si>
  <si>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</si>
  <si>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</si>
  <si>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</si>
  <si>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</si>
  <si>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</si>
  <si>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</si>
  <si>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</si>
  <si>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</si>
  <si>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</si>
  <si>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</si>
  <si>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</si>
  <si>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</si>
  <si>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</si>
  <si>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</si>
  <si>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</si>
  <si>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</si>
  <si>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</si>
  <si>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</si>
  <si>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</si>
  <si>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</si>
  <si>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</si>
  <si>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</si>
  <si>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</si>
  <si>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</si>
  <si>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</si>
  <si>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</si>
  <si>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</si>
  <si>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</si>
  <si>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</si>
  <si>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</si>
  <si>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</si>
  <si>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</si>
  <si>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</si>
  <si>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</si>
  <si>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</si>
  <si>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</si>
  <si>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</si>
  <si>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</si>
  <si>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</si>
  <si>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</si>
  <si>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</si>
  <si>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</si>
  <si>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</si>
  <si>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</si>
  <si>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</si>
  <si>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</si>
  <si>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</si>
  <si>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</si>
  <si>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</si>
  <si>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</si>
  <si>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</si>
  <si>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</si>
  <si>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</si>
  <si>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</si>
  <si>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</si>
  <si>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</si>
  <si>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</si>
  <si>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</si>
  <si>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</si>
  <si>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</si>
  <si>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</si>
  <si>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</si>
  <si>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</si>
  <si>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</si>
  <si>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</si>
  <si>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</si>
  <si>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</si>
  <si>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</si>
  <si>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</si>
  <si>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</si>
  <si>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</si>
  <si>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</si>
  <si>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</si>
  <si>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</si>
  <si>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</si>
  <si>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</si>
  <si>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</si>
  <si>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</si>
  <si>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</si>
  <si>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</si>
  <si>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</si>
  <si>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</si>
  <si>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</si>
  <si>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</si>
  <si>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</si>
  <si>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</si>
  <si>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</si>
  <si>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</si>
  <si>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</si>
  <si>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</si>
  <si>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</si>
  <si>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</si>
  <si>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</si>
  <si>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</si>
  <si>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</si>
  <si>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</si>
  <si>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</si>
  <si>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</si>
  <si>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</si>
  <si>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</si>
  <si>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</si>
  <si>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</si>
  <si>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</si>
  <si>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</si>
  <si>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</si>
  <si>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</si>
  <si>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</si>
  <si>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</si>
  <si>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</si>
  <si>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</si>
  <si>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</si>
  <si>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</si>
  <si>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</si>
  <si>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</si>
  <si>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</si>
  <si>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</si>
  <si>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</si>
  <si>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</si>
  <si>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</si>
  <si>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</si>
  <si>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</si>
  <si>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</si>
  <si>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</si>
  <si>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</si>
  <si>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</si>
  <si>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</si>
  <si>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</si>
  <si>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</si>
  <si>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</si>
  <si>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</si>
  <si>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</si>
  <si>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</si>
  <si>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</si>
  <si>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</si>
  <si>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</si>
  <si>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</si>
  <si>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</si>
  <si>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</si>
  <si>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</si>
  <si>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</si>
  <si>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</si>
  <si>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</si>
  <si>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</si>
  <si>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</si>
  <si>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</si>
  <si>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</si>
  <si>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</si>
  <si>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</si>
  <si>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</si>
  <si>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</si>
  <si>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</si>
  <si>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</si>
  <si>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</si>
  <si>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</si>
  <si>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</si>
  <si>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</si>
  <si>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</si>
  <si>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</si>
  <si>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</si>
  <si>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</si>
  <si>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</si>
  <si>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</si>
  <si>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</si>
  <si>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</si>
  <si>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</si>
  <si>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</si>
  <si>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</si>
  <si>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</si>
  <si>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</si>
  <si>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</si>
  <si>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</si>
  <si>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</si>
  <si>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</si>
  <si>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</si>
  <si>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</si>
  <si>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</si>
  <si>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</si>
  <si>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</si>
  <si>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</si>
  <si>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</si>
  <si>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</si>
  <si>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</si>
  <si>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</si>
  <si>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</si>
  <si>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</si>
  <si>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</si>
  <si>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</si>
  <si>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</si>
  <si>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</si>
  <si>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</si>
  <si>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</si>
  <si>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</si>
  <si>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</si>
  <si>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</si>
  <si>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</si>
  <si>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</si>
  <si>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</si>
  <si>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</si>
  <si>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</si>
  <si>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</si>
  <si>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</si>
  <si>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</si>
  <si>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</si>
  <si>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</si>
  <si>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</si>
  <si>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</si>
  <si>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</si>
  <si>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</si>
  <si>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</si>
  <si>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</si>
  <si>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</si>
  <si>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</si>
  <si>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</si>
  <si>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</si>
  <si>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</si>
  <si>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</si>
  <si>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</si>
  <si>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</si>
  <si>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</si>
  <si>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</si>
  <si>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</si>
  <si>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</si>
  <si>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</si>
  <si>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</si>
  <si>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</si>
  <si>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</si>
  <si>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</si>
  <si>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</si>
  <si>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</si>
  <si>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</si>
  <si>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</si>
  <si>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</si>
  <si>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</si>
  <si>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</si>
  <si>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</si>
  <si>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</si>
  <si>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</si>
  <si>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</si>
  <si>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</si>
  <si>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</si>
  <si>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</si>
  <si>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</si>
  <si>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</si>
  <si>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</si>
  <si>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</si>
  <si>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</si>
  <si>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</si>
  <si>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</si>
  <si>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</si>
  <si>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</si>
  <si>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</si>
  <si>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</si>
  <si>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</si>
  <si>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</si>
  <si>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</si>
  <si>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</si>
  <si>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</si>
  <si>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</si>
  <si>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</si>
  <si>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</si>
  <si>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</si>
  <si>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</si>
  <si>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</si>
  <si>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</si>
  <si>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</si>
  <si>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</si>
  <si>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</si>
  <si>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</si>
  <si>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</si>
  <si>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</si>
  <si>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</si>
  <si>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</si>
  <si>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</si>
  <si>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</si>
  <si>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</si>
  <si>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</si>
  <si>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</si>
  <si>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</si>
  <si>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</si>
  <si>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</si>
  <si>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</si>
  <si>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</si>
  <si>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</si>
  <si>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</si>
  <si>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</si>
  <si>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</si>
  <si>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</si>
  <si>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</si>
  <si>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</si>
  <si>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</si>
  <si>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</si>
  <si>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</si>
  <si>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</si>
  <si>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</si>
  <si>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</si>
  <si>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</si>
  <si>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</si>
  <si>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</si>
  <si>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</si>
  <si>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</si>
  <si>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</si>
  <si>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</si>
  <si>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</si>
  <si>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</si>
  <si>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</si>
  <si>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</si>
  <si>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</si>
  <si>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</si>
  <si>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</si>
  <si>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</si>
  <si>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</si>
  <si>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</si>
  <si>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</si>
  <si>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</si>
  <si>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</si>
  <si>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</si>
  <si>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</si>
  <si>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</si>
  <si>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</si>
  <si>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</si>
  <si>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</si>
  <si>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</si>
  <si>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</si>
  <si>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</si>
  <si>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</si>
  <si>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</si>
  <si>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</si>
  <si>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</si>
  <si>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</si>
  <si>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</si>
  <si>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</si>
  <si>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</si>
  <si>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</si>
  <si>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</si>
  <si>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</si>
  <si>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</si>
  <si>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</si>
  <si>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</si>
  <si>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</si>
  <si>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</si>
  <si>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</si>
  <si>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</si>
  <si>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</si>
  <si>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</si>
  <si>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</si>
  <si>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</si>
  <si>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</si>
  <si>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</si>
  <si>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</si>
  <si>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</si>
  <si>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</si>
  <si>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</si>
  <si>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</si>
  <si>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</si>
  <si>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</si>
  <si>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</si>
  <si>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</si>
  <si>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</si>
  <si>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</si>
  <si>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</si>
  <si>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</si>
  <si>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</si>
  <si>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</si>
  <si>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</si>
  <si>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</si>
  <si>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</si>
  <si>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</si>
  <si>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</si>
  <si>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</si>
  <si>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</si>
  <si>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</si>
  <si>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</si>
  <si>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</si>
  <si>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</si>
  <si>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</si>
  <si>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</si>
  <si>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</si>
  <si>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</si>
  <si>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</si>
  <si>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</si>
  <si>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</si>
  <si>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</si>
  <si>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</si>
  <si>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</si>
  <si>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</si>
  <si>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</si>
  <si>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</si>
  <si>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</si>
  <si>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</si>
  <si>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</si>
  <si>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</si>
  <si>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</si>
  <si>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</si>
  <si>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</si>
  <si>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</si>
  <si>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</si>
  <si>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</si>
  <si>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</si>
  <si>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</si>
  <si>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</si>
  <si>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</si>
  <si>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</si>
  <si>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</si>
  <si>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</si>
  <si>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</si>
  <si>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</si>
  <si>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</si>
  <si>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</si>
  <si>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</si>
  <si>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</si>
  <si>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</si>
  <si>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</si>
  <si>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</si>
  <si>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</si>
  <si>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</si>
  <si>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</si>
  <si>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</si>
  <si>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</si>
  <si>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</si>
  <si>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</si>
  <si>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</si>
  <si>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</si>
  <si>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</si>
  <si>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</si>
  <si>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</si>
  <si>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</si>
  <si>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</si>
  <si>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</si>
  <si>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</si>
  <si>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</si>
  <si>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</si>
  <si>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</si>
  <si>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</si>
  <si>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</si>
  <si>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</si>
  <si>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</si>
  <si>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</si>
  <si>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</si>
  <si>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</si>
  <si>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</si>
  <si>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</si>
  <si>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</si>
  <si>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</si>
  <si>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</si>
  <si>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</si>
  <si>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</si>
  <si>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</si>
  <si>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</si>
  <si>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</si>
  <si>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</si>
  <si>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</si>
  <si>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</si>
  <si>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</si>
  <si>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</si>
  <si>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</si>
  <si>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</si>
  <si>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</si>
  <si>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</si>
  <si>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</si>
  <si>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</si>
  <si>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</si>
  <si>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</si>
  <si>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</si>
  <si>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</si>
  <si>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</si>
  <si>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</si>
  <si>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</si>
  <si>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</si>
  <si>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</si>
  <si>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</si>
  <si>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</si>
  <si>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</si>
  <si>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</si>
  <si>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</si>
  <si>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</si>
  <si>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</si>
  <si>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</si>
  <si>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</si>
  <si>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</si>
  <si>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</si>
  <si>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</si>
  <si>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</si>
  <si>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</si>
  <si>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</si>
  <si>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</si>
  <si>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</si>
  <si>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</si>
  <si>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</si>
  <si>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</si>
  <si>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</si>
  <si>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</si>
  <si>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</si>
  <si>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</si>
  <si>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</si>
  <si>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</si>
  <si>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</si>
  <si>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</si>
  <si>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</si>
  <si>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</si>
  <si>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</si>
  <si>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</si>
  <si>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</si>
  <si>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</si>
  <si>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</si>
  <si>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</si>
  <si>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</si>
  <si>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</si>
  <si>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</si>
  <si>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</si>
  <si>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</si>
  <si>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</si>
  <si>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</si>
  <si>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</si>
  <si>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</si>
  <si>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</si>
  <si>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</si>
  <si>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</si>
  <si>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</si>
  <si>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</si>
  <si>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</si>
  <si>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</si>
  <si>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</si>
  <si>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</si>
  <si>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</si>
  <si>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</si>
  <si>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</si>
  <si>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</si>
  <si>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</si>
  <si>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</si>
  <si>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</si>
  <si>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</si>
  <si>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</si>
  <si>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</si>
  <si>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</si>
  <si>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</si>
  <si>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</si>
  <si>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</si>
  <si>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</si>
  <si>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</si>
  <si>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</si>
  <si>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</si>
  <si>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</si>
  <si>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</si>
  <si>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</si>
  <si>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</si>
  <si>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</si>
  <si>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</si>
  <si>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</si>
  <si>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</si>
  <si>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</si>
  <si>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</si>
  <si>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</si>
  <si>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</si>
  <si>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</si>
  <si>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</si>
  <si>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</si>
  <si>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</si>
  <si>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</si>
  <si>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</si>
  <si>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</si>
  <si>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</si>
  <si>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</si>
  <si>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</si>
  <si>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</si>
  <si>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</si>
  <si>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</si>
  <si>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</si>
  <si>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</si>
  <si>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</si>
  <si>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</si>
  <si>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</si>
  <si>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</si>
  <si>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</si>
  <si>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</si>
  <si>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</si>
  <si>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</si>
  <si>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</si>
  <si>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</si>
  <si>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</si>
  <si>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</si>
  <si>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</si>
  <si>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</si>
  <si>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</si>
  <si>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</si>
  <si>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</si>
  <si>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</si>
  <si>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</si>
  <si>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</si>
  <si>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</si>
  <si>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</si>
  <si>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</si>
  <si>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</si>
  <si>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</si>
  <si>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</si>
  <si>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</si>
  <si>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</si>
  <si>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</si>
  <si>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</si>
  <si>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</si>
  <si>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</si>
  <si>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</si>
  <si>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</si>
  <si>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</si>
  <si>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</si>
  <si>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</si>
  <si>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</si>
  <si>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</si>
  <si>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</si>
  <si>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</si>
  <si>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</si>
  <si>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</si>
  <si>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</si>
  <si>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</si>
  <si>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</si>
  <si>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</si>
  <si>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</si>
  <si>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</si>
  <si>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</si>
  <si>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</si>
  <si>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</si>
  <si>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</si>
  <si>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</si>
  <si>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</si>
  <si>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</si>
  <si>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</si>
  <si>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</si>
  <si>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</si>
  <si>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</si>
  <si>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</si>
  <si>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</si>
  <si>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</si>
  <si>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</si>
  <si>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</si>
  <si>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</si>
  <si>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</si>
  <si>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</si>
  <si>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</si>
  <si>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</si>
  <si>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</si>
  <si>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</si>
  <si>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</si>
  <si>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</si>
  <si>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</si>
  <si>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</si>
  <si>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</si>
  <si>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</si>
  <si>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</si>
  <si>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</si>
  <si>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</si>
  <si>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</si>
  <si>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</si>
  <si>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</si>
  <si>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</si>
  <si>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</si>
  <si>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</si>
  <si>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</si>
  <si>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</si>
  <si>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</si>
  <si>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</si>
  <si>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</si>
  <si>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</si>
  <si>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</si>
  <si>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</si>
  <si>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</si>
  <si>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</si>
  <si>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</si>
  <si>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</si>
  <si>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</si>
  <si>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</si>
  <si>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</si>
  <si>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</si>
  <si>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</si>
  <si>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</si>
  <si>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</si>
  <si>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</si>
  <si>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</si>
  <si>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</si>
  <si>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</si>
  <si>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</si>
  <si>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</si>
  <si>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</si>
  <si>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</si>
  <si>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</si>
  <si>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</si>
  <si>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</si>
  <si>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</si>
  <si>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</si>
  <si>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</si>
  <si>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</si>
  <si>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</si>
  <si>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</si>
  <si>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</si>
  <si>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</si>
  <si>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</si>
  <si>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</si>
  <si>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</si>
  <si>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</si>
  <si>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</si>
  <si>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</si>
  <si>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</si>
  <si>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</si>
  <si>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</si>
  <si>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</si>
  <si>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</si>
  <si>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</si>
  <si>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</si>
  <si>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</si>
  <si>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</si>
  <si>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</si>
  <si>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</si>
  <si>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</si>
  <si>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</si>
  <si>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</si>
  <si>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</si>
  <si>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</si>
  <si>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</si>
  <si>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</si>
  <si>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</si>
  <si>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</si>
  <si>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</si>
  <si>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</si>
  <si>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</si>
  <si>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</si>
  <si>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</si>
  <si>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</si>
  <si>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</si>
  <si>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</si>
  <si>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</si>
  <si>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</si>
  <si>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</si>
  <si>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</si>
  <si>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</si>
  <si>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</si>
  <si>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</si>
  <si>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</si>
  <si>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</si>
  <si>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</si>
  <si>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</si>
  <si>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</si>
  <si>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</si>
  <si>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</si>
  <si>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</si>
  <si>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</si>
  <si>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</si>
  <si>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</si>
  <si>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</si>
  <si>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</si>
  <si>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</si>
  <si>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</si>
  <si>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</si>
  <si>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</si>
  <si>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</si>
  <si>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</si>
  <si>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</si>
  <si>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</si>
  <si>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</si>
  <si>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</si>
  <si>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</si>
  <si>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</si>
  <si>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</si>
  <si>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</si>
  <si>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</si>
  <si>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</si>
  <si>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</si>
  <si>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</si>
  <si>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</si>
  <si>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</si>
  <si>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</si>
  <si>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</si>
  <si>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</si>
  <si>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</si>
  <si>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</si>
  <si>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</si>
  <si>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</si>
  <si>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</si>
  <si>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</si>
  <si>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</si>
  <si>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</si>
  <si>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</si>
  <si>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</si>
  <si>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</si>
  <si>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</si>
  <si>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</si>
  <si>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</si>
  <si>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</si>
  <si>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</si>
  <si>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</si>
  <si>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</si>
  <si>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</si>
  <si>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</si>
  <si>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</si>
  <si>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</si>
  <si>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</si>
  <si>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</si>
  <si>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</si>
  <si>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</si>
  <si>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</si>
  <si>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</si>
  <si>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</si>
  <si>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</si>
  <si>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</si>
  <si>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</si>
  <si>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</si>
  <si>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</si>
  <si>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</si>
  <si>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</si>
  <si>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</si>
  <si>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</si>
  <si>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</si>
  <si>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</si>
  <si>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</si>
  <si>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</si>
  <si>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</si>
  <si>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</si>
  <si>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</si>
  <si>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</si>
  <si>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</si>
  <si>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</si>
  <si>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</si>
  <si>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</si>
  <si>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</si>
  <si>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</si>
  <si>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</si>
  <si>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</si>
  <si>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</si>
  <si>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</si>
  <si>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</si>
  <si>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</si>
  <si>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</si>
  <si>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</si>
  <si>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</si>
  <si>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</si>
  <si>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</si>
  <si>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</si>
  <si>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</si>
  <si>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</si>
  <si>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</si>
  <si>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</si>
  <si>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</si>
  <si>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</si>
  <si>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</si>
  <si>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</si>
  <si>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</si>
  <si>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</si>
  <si>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</si>
  <si>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</si>
  <si>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</si>
  <si>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</si>
  <si>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</si>
  <si>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</si>
  <si>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</si>
  <si>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</si>
  <si>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</si>
  <si>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</si>
  <si>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</si>
  <si>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</si>
  <si>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</si>
  <si>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</si>
  <si>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</si>
  <si>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</si>
  <si>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</si>
  <si>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</si>
  <si>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</si>
  <si>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</si>
  <si>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</si>
  <si>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</si>
  <si>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</si>
  <si>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</si>
  <si>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</si>
  <si>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</si>
  <si>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</si>
  <si>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</si>
  <si>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</si>
  <si>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</si>
  <si>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</si>
  <si>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</si>
  <si>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</si>
  <si>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</si>
  <si>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</si>
  <si>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</si>
  <si>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</si>
  <si>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</si>
  <si>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</si>
  <si>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</si>
  <si>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</si>
  <si>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</si>
  <si>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</si>
  <si>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</si>
  <si>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</si>
  <si>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</si>
  <si>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</si>
  <si>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</si>
  <si>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</si>
  <si>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</si>
  <si>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</si>
  <si>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</si>
  <si>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</si>
  <si>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</si>
  <si>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</si>
  <si>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</si>
  <si>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</si>
  <si>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</si>
  <si>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</si>
  <si>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</si>
  <si>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</si>
  <si>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</si>
  <si>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</si>
  <si>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</si>
  <si>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</si>
  <si>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</si>
  <si>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</si>
  <si>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</si>
  <si>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</si>
  <si>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</si>
  <si>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</si>
  <si>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</si>
  <si>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</si>
  <si>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</si>
  <si>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</si>
  <si>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</si>
  <si>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</si>
  <si>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</si>
  <si>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</si>
  <si>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</si>
  <si>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</si>
  <si>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</si>
  <si>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</si>
  <si>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</si>
  <si>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</si>
  <si>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</si>
  <si>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</si>
  <si>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</si>
  <si>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</si>
  <si>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</si>
  <si>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</si>
  <si>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</si>
  <si>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</si>
  <si>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</si>
  <si>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</si>
  <si>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</si>
  <si>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</si>
  <si>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</si>
  <si>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</si>
  <si>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</si>
  <si>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</si>
  <si>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</si>
  <si>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</si>
  <si>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</si>
  <si>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</si>
  <si>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</si>
  <si>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</si>
  <si>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</si>
  <si>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</si>
  <si>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</si>
  <si>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</si>
  <si>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</si>
  <si>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</si>
  <si>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</si>
  <si>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</si>
  <si>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</si>
  <si>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</si>
  <si>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</si>
  <si>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</si>
  <si>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</si>
  <si>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</si>
  <si>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</si>
  <si>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</si>
  <si>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</si>
  <si>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</si>
  <si>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</si>
  <si>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</si>
  <si>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</si>
  <si>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</si>
  <si>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</si>
  <si>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</si>
  <si>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</si>
  <si>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</si>
  <si>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</si>
  <si>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</si>
  <si>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</si>
  <si>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</si>
  <si>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</si>
  <si>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</si>
  <si>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</si>
  <si>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</si>
  <si>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</si>
  <si>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</si>
  <si>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</si>
  <si>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</si>
  <si>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</si>
  <si>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</si>
  <si>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</si>
  <si>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</si>
  <si>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</si>
  <si>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</si>
  <si>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</si>
  <si>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</si>
  <si>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</si>
  <si>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</si>
  <si>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</si>
  <si>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</si>
  <si>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</si>
  <si>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</si>
  <si>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</si>
  <si>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</si>
  <si>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</si>
  <si>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</si>
  <si>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</si>
  <si>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</si>
  <si>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</si>
  <si>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</si>
  <si>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</si>
  <si>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</si>
  <si>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</si>
  <si>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</si>
  <si>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</si>
  <si>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</si>
  <si>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</si>
  <si>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</si>
  <si>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</si>
  <si>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</si>
  <si>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</si>
  <si>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</si>
  <si>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</si>
  <si>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</si>
  <si>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</si>
  <si>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</si>
  <si>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</si>
  <si>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</si>
  <si>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</si>
  <si>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</si>
  <si>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</si>
  <si>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</si>
  <si>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</si>
  <si>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</si>
  <si>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</si>
  <si>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</si>
  <si>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</si>
  <si>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</si>
  <si>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</si>
  <si>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</si>
  <si>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</si>
  <si>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</si>
  <si>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</si>
  <si>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</si>
  <si>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</si>
  <si>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</si>
  <si>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</si>
  <si>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</si>
  <si>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</si>
  <si>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</si>
  <si>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</si>
  <si>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</si>
  <si>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</si>
  <si>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</si>
  <si>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</si>
  <si>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</si>
  <si>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</si>
  <si>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</si>
  <si>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</si>
  <si>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</si>
  <si>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</si>
  <si>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</si>
  <si>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</si>
  <si>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</si>
  <si>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</si>
  <si>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</si>
  <si>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</si>
  <si>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</si>
  <si>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</si>
  <si>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</si>
  <si>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</si>
  <si>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</si>
  <si>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</si>
  <si>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</si>
  <si>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</si>
  <si>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</si>
  <si>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</si>
  <si>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</si>
  <si>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</si>
  <si>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</si>
  <si>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</si>
  <si>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</si>
  <si>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</si>
  <si>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</si>
  <si>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</si>
  <si>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</si>
  <si>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</si>
  <si>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</si>
  <si>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</si>
  <si>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</si>
  <si>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</si>
  <si>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</si>
  <si>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</si>
  <si>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</si>
  <si>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</si>
  <si>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</si>
  <si>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</si>
  <si>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</si>
  <si>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</si>
  <si>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</si>
  <si>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</si>
  <si>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</si>
  <si>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</si>
  <si>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</si>
  <si>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</si>
  <si>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</si>
  <si>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</si>
  <si>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</si>
  <si>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</si>
  <si>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</si>
  <si>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</si>
  <si>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</si>
  <si>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</si>
  <si>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</si>
  <si>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</si>
  <si>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</si>
  <si>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</si>
  <si>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</si>
  <si>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</si>
  <si>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</si>
  <si>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</si>
  <si>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</si>
  <si>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</si>
  <si>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</si>
  <si>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</si>
  <si>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</si>
  <si>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</si>
  <si>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</si>
  <si>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</si>
  <si>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</si>
  <si>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</si>
  <si>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</si>
  <si>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</si>
  <si>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</si>
  <si>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</si>
  <si>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</si>
  <si>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</si>
  <si>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</si>
  <si>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</si>
  <si>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</si>
  <si>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</si>
  <si>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</si>
  <si>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</si>
  <si>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</si>
  <si>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</si>
  <si>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</si>
  <si>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</si>
  <si>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</si>
  <si>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</si>
  <si>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</si>
  <si>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</si>
  <si>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</si>
  <si>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</si>
  <si>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</si>
  <si>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</si>
  <si>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</si>
  <si>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</si>
  <si>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</si>
  <si>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</si>
  <si>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</si>
  <si>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</si>
  <si>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</si>
  <si>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</si>
  <si>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</si>
  <si>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</si>
  <si>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</si>
  <si>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</si>
  <si>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</si>
  <si>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</si>
  <si>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</si>
  <si>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</si>
  <si>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</si>
  <si>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</si>
  <si>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</si>
  <si>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</si>
  <si>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</si>
  <si>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</si>
  <si>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</si>
  <si>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</si>
  <si>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</si>
  <si>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</si>
  <si>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</si>
  <si>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</si>
  <si>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</si>
  <si>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</si>
  <si>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</si>
  <si>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</si>
  <si>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</si>
  <si>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</si>
  <si>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</si>
  <si>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</si>
  <si>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</si>
  <si>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</si>
  <si>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</si>
  <si>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</si>
  <si>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</si>
  <si>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</si>
  <si>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</si>
  <si>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</si>
  <si>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</si>
  <si>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</si>
  <si>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</si>
  <si>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</si>
  <si>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</si>
  <si>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</si>
  <si>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</si>
  <si>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</si>
  <si>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</si>
  <si>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</si>
  <si>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</si>
  <si>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</si>
  <si>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</si>
  <si>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</si>
  <si>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</si>
  <si>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</si>
  <si>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</si>
  <si>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</si>
  <si>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</si>
  <si>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</si>
  <si>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</si>
  <si>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</si>
  <si>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</si>
  <si>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</si>
  <si>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</si>
  <si>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</si>
  <si>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</si>
  <si>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</si>
  <si>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</si>
  <si>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</si>
  <si>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</si>
  <si>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</si>
  <si>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</si>
  <si>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</si>
  <si>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</si>
  <si>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</si>
  <si>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</si>
  <si>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</si>
  <si>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</si>
  <si>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</si>
  <si>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</si>
  <si>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</si>
  <si>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</si>
  <si>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</si>
  <si>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</si>
  <si>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</si>
  <si>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</si>
  <si>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</si>
  <si>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</si>
  <si>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</si>
  <si>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</si>
  <si>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</si>
  <si>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</si>
  <si>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</si>
  <si>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</si>
  <si>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</si>
  <si>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</si>
  <si>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</si>
  <si>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</si>
  <si>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</si>
  <si>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</si>
  <si>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</si>
  <si>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</si>
  <si>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</si>
  <si>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</si>
  <si>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</si>
  <si>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</si>
  <si>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</si>
  <si>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</si>
  <si>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</si>
  <si>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</si>
  <si>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</si>
  <si>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</si>
  <si>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</si>
  <si>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</si>
  <si>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</si>
  <si>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</si>
  <si>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</si>
  <si>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</si>
  <si>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</si>
  <si>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</si>
  <si>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</si>
  <si>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</si>
  <si>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</si>
  <si>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</si>
  <si>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</si>
  <si>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</si>
  <si>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</si>
  <si>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</si>
  <si>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</si>
  <si>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</si>
  <si>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</si>
  <si>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</si>
  <si>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</si>
  <si>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</si>
  <si>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</si>
  <si>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</si>
  <si>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</si>
  <si>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</si>
  <si>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</si>
  <si>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</si>
  <si>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</si>
  <si>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</si>
  <si>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</si>
  <si>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</si>
  <si>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</si>
  <si>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</si>
  <si>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</si>
  <si>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</si>
  <si>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</si>
  <si>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</si>
  <si>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</si>
  <si>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</si>
  <si>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</si>
  <si>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</si>
  <si>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</si>
  <si>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</si>
  <si>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</si>
  <si>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</si>
  <si>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</si>
  <si>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</si>
  <si>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</si>
  <si>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</si>
  <si>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</si>
  <si>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</si>
  <si>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</si>
  <si>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</si>
  <si>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</si>
  <si>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</si>
  <si>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</si>
  <si>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</si>
  <si>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</si>
  <si>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</si>
  <si>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</si>
  <si>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</si>
  <si>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</si>
  <si>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</si>
  <si>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</si>
  <si>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</si>
  <si>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</si>
  <si>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</si>
  <si>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</si>
  <si>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</si>
  <si>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</si>
  <si>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</si>
  <si>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</si>
  <si>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</si>
  <si>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</si>
  <si>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</si>
  <si>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</si>
  <si>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</si>
  <si>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</si>
  <si>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</si>
  <si>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</si>
  <si>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</si>
  <si>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</si>
  <si>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</si>
  <si>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</si>
  <si>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</si>
  <si>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</si>
  <si>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</si>
  <si>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</si>
  <si>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</si>
  <si>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</si>
  <si>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</si>
  <si>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</si>
  <si>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</si>
  <si>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</si>
  <si>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</si>
  <si>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</si>
  <si>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</si>
  <si>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</si>
  <si>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</si>
  <si>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</si>
  <si>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</si>
  <si>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</si>
  <si>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</si>
  <si>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</si>
  <si>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</si>
  <si>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</si>
  <si>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</si>
  <si>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</si>
  <si>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</si>
  <si>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</si>
  <si>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</si>
  <si>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</si>
  <si>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</si>
  <si>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</si>
  <si>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</si>
  <si>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</si>
  <si>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</si>
  <si>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</si>
  <si>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</si>
  <si>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</si>
  <si>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</si>
  <si>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</si>
  <si>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</si>
  <si>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</si>
  <si>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</si>
  <si>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</si>
  <si>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</si>
  <si>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</si>
  <si>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</si>
  <si>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</si>
  <si>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</si>
  <si>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</si>
  <si>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</si>
  <si>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</si>
  <si>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</si>
  <si>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</si>
  <si>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</si>
  <si>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</si>
  <si>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</si>
  <si>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</si>
  <si>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</si>
  <si>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</si>
  <si>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</si>
  <si>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</si>
  <si>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</si>
  <si>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</si>
  <si>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</si>
  <si>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</si>
  <si>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</si>
  <si>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</si>
  <si>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</si>
  <si>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</si>
  <si>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</si>
  <si>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</si>
  <si>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</si>
  <si>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</si>
  <si>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</si>
  <si>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</si>
  <si>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</si>
  <si>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</si>
  <si>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</si>
  <si>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</si>
  <si>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</si>
  <si>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</si>
  <si>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</si>
  <si>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</si>
  <si>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</si>
  <si>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</si>
  <si>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</si>
  <si>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</si>
  <si>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</si>
  <si>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</si>
  <si>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</si>
  <si>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</si>
  <si>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</si>
  <si>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</si>
  <si>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</si>
  <si>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</si>
  <si>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</si>
  <si>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</si>
  <si>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</si>
  <si>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</si>
  <si>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</si>
  <si>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</si>
  <si>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</si>
  <si>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</si>
  <si>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</si>
  <si>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</si>
  <si>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</si>
  <si>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</si>
  <si>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</si>
  <si>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</si>
  <si>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</si>
  <si>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</si>
  <si>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</si>
  <si>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</si>
  <si>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</si>
  <si>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</si>
  <si>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</si>
  <si>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</si>
  <si>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</si>
  <si>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</si>
  <si>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</si>
  <si>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</si>
  <si>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</si>
  <si>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</si>
  <si>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</si>
  <si>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</si>
  <si>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</si>
  <si>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</si>
  <si>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</si>
  <si>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</si>
  <si>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</si>
  <si>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</si>
  <si>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</si>
  <si>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</si>
  <si>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</si>
  <si>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</si>
  <si>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</si>
  <si>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</si>
  <si>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</si>
  <si>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</si>
  <si>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</si>
  <si>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</si>
  <si>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</si>
  <si>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</si>
  <si>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</si>
  <si>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</si>
  <si>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</si>
  <si>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</si>
  <si>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</si>
  <si>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</si>
  <si>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</si>
  <si>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</si>
  <si>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</si>
  <si>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</si>
  <si>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</si>
  <si>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</si>
  <si>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</si>
  <si>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</si>
  <si>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</si>
  <si>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</si>
  <si>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</si>
  <si>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</si>
  <si>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</si>
  <si>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</si>
  <si>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</si>
  <si>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</si>
  <si>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</si>
  <si>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</si>
  <si>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</si>
  <si>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</si>
  <si>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</si>
  <si>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</si>
  <si>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</si>
  <si>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</si>
  <si>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</si>
  <si>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</si>
  <si>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</si>
  <si>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</si>
  <si>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</si>
  <si>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</si>
  <si>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</si>
  <si>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</si>
  <si>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</si>
  <si>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</si>
  <si>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</si>
  <si>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</si>
  <si>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</si>
  <si>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</si>
  <si>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</si>
  <si>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</si>
  <si>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</si>
  <si>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</si>
  <si>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</si>
  <si>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</si>
  <si>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</si>
  <si>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</si>
  <si>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</si>
  <si>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</si>
  <si>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</si>
  <si>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</si>
  <si>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</si>
  <si>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</si>
  <si>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</si>
  <si>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</si>
  <si>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</si>
  <si>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</si>
  <si>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</si>
  <si>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</si>
  <si>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</si>
  <si>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</si>
  <si>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</si>
  <si>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</si>
  <si>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</si>
  <si>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</si>
  <si>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</si>
  <si>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</si>
  <si>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</si>
  <si>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</si>
  <si>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</si>
  <si>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</si>
  <si>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</si>
  <si>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</si>
  <si>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</si>
  <si>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</si>
  <si>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</si>
  <si>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</si>
  <si>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</si>
  <si>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</si>
  <si>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</si>
  <si>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</si>
  <si>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</si>
  <si>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</si>
  <si>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</si>
  <si>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</si>
  <si>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</si>
  <si>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</si>
  <si>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</si>
  <si>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</si>
  <si>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</si>
  <si>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</si>
  <si>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</si>
  <si>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</si>
  <si>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</si>
  <si>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</si>
  <si>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</si>
  <si>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</si>
  <si>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</si>
  <si>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</si>
  <si>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</si>
  <si>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</si>
  <si>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</si>
  <si>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</si>
  <si>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</si>
  <si>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</si>
  <si>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</si>
  <si>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</si>
  <si>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</si>
  <si>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</si>
  <si>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</si>
  <si>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</si>
  <si>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</si>
  <si>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</si>
  <si>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</si>
  <si>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</si>
  <si>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</si>
  <si>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</si>
  <si>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</si>
  <si>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</si>
  <si>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</si>
  <si>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</si>
  <si>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</si>
  <si>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</si>
  <si>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</si>
  <si>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</si>
  <si>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</si>
  <si>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</si>
  <si>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</si>
  <si>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</si>
  <si>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</si>
  <si>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</si>
  <si>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</si>
  <si>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</si>
  <si>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</si>
  <si>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</si>
  <si>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</si>
  <si>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</si>
  <si>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</si>
  <si>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</si>
  <si>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</si>
  <si>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</si>
  <si>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</si>
  <si>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</si>
  <si>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</si>
  <si>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</si>
  <si>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</si>
  <si>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</si>
  <si>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</si>
  <si>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</si>
  <si>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</si>
  <si>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</si>
  <si>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</si>
  <si>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</si>
  <si>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</si>
  <si>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</si>
  <si>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</si>
  <si>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</si>
  <si>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</si>
  <si>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</si>
  <si>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</si>
  <si>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</si>
  <si>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</si>
  <si>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</si>
  <si>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</si>
  <si>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</si>
  <si>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</si>
  <si>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</si>
  <si>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</si>
  <si>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</si>
  <si>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</si>
  <si>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</si>
  <si>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</si>
  <si>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</si>
  <si>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</si>
  <si>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</si>
  <si>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</si>
  <si>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</si>
  <si>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</si>
  <si>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</si>
  <si>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</si>
  <si>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</si>
  <si>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</si>
  <si>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</si>
  <si>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</si>
  <si>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</si>
  <si>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</si>
  <si>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</si>
  <si>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</si>
  <si>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</si>
  <si>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</si>
  <si>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</si>
  <si>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</si>
  <si>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</si>
  <si>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</si>
  <si>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</si>
  <si>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</si>
  <si>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</si>
  <si>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</si>
  <si>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</si>
  <si>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</si>
  <si>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</si>
  <si>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</si>
  <si>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</si>
  <si>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</si>
  <si>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</si>
  <si>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</si>
  <si>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</si>
  <si>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</si>
  <si>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</si>
  <si>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</si>
  <si>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</si>
  <si>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</si>
  <si>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</si>
  <si>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</si>
  <si>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</si>
  <si>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</si>
  <si>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</si>
  <si>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</si>
  <si>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</si>
  <si>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</si>
  <si>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</si>
  <si>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</si>
  <si>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</si>
  <si>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</si>
  <si>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</si>
  <si>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</si>
  <si>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</si>
  <si>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</si>
  <si>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</si>
  <si>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</si>
  <si>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</si>
  <si>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</si>
  <si>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</si>
  <si>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</si>
  <si>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</si>
  <si>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</si>
  <si>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</si>
  <si>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</si>
  <si>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</si>
  <si>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</si>
  <si>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</si>
  <si>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</si>
  <si>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</si>
  <si>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</si>
  <si>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</si>
  <si>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</si>
  <si>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</si>
  <si>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</si>
  <si>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</si>
  <si>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</si>
  <si>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</si>
  <si>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</si>
  <si>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</si>
  <si>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</si>
  <si>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</si>
  <si>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</si>
  <si>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</si>
  <si>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</si>
  <si>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</si>
  <si>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</si>
  <si>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</si>
  <si>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</si>
  <si>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</si>
  <si>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</si>
  <si>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</si>
  <si>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</si>
  <si>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</si>
  <si>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</si>
  <si>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</si>
  <si>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</si>
  <si>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</si>
  <si>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</si>
  <si>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</si>
  <si>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</si>
  <si>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</si>
  <si>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</si>
  <si>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</si>
  <si>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</si>
  <si>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</si>
  <si>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</si>
  <si>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</si>
  <si>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</si>
  <si>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</si>
  <si>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</si>
  <si>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</si>
  <si>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</si>
  <si>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</si>
  <si>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</si>
  <si>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</si>
  <si>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</si>
  <si>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</si>
  <si>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</si>
  <si>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</si>
  <si>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</si>
  <si>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</si>
  <si>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</si>
  <si>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</si>
  <si>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</si>
  <si>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</si>
  <si>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</si>
  <si>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</si>
  <si>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</si>
  <si>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</si>
  <si>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</si>
  <si>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</si>
  <si>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</si>
  <si>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</si>
  <si>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</si>
  <si>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</si>
  <si>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</si>
  <si>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</si>
  <si>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</si>
  <si>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</si>
  <si>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</si>
  <si>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</si>
  <si>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</si>
  <si>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</si>
  <si>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</si>
  <si>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</si>
  <si>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</si>
  <si>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</si>
  <si>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</si>
  <si>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</si>
  <si>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</si>
  <si>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</si>
  <si>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</si>
  <si>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</si>
  <si>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</si>
  <si>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</si>
  <si>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</si>
  <si>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</si>
  <si>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</si>
  <si>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</si>
  <si>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</si>
  <si>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</si>
  <si>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</si>
  <si>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</si>
  <si>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</si>
  <si>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</si>
  <si>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</si>
  <si>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</si>
  <si>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</si>
  <si>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</si>
  <si>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</si>
  <si>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</si>
  <si>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</si>
  <si>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</si>
  <si>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</si>
  <si>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</si>
  <si>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</si>
  <si>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</si>
  <si>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</si>
  <si>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</si>
  <si>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</si>
  <si>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</si>
  <si>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</si>
  <si>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</si>
  <si>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</si>
  <si>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</si>
  <si>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</si>
  <si>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</si>
  <si>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</si>
  <si>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</si>
  <si>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</si>
  <si>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</si>
  <si>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</si>
  <si>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</si>
  <si>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</si>
  <si>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</si>
  <si>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</si>
  <si>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</si>
  <si>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</si>
  <si>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</si>
  <si>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</si>
  <si>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</si>
  <si>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</si>
  <si>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</si>
  <si>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</si>
  <si>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</si>
  <si>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</si>
  <si>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</si>
  <si>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</si>
  <si>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</si>
  <si>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</si>
  <si>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</si>
  <si>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</si>
  <si>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</si>
  <si>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</si>
  <si>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</si>
  <si>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</si>
  <si>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</si>
  <si>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</si>
  <si>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</si>
  <si>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</si>
  <si>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</si>
  <si>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</si>
  <si>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</si>
  <si>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</si>
  <si>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</si>
  <si>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</si>
  <si>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</si>
  <si>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</si>
  <si>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</si>
  <si>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</si>
  <si>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</si>
  <si>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</si>
  <si>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</si>
  <si>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</si>
  <si>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</si>
  <si>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</si>
  <si>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</si>
  <si>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</si>
  <si>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</si>
  <si>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</si>
  <si>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</si>
  <si>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</si>
  <si>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</si>
  <si>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</si>
  <si>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</si>
  <si>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</si>
  <si>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</si>
  <si>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</si>
  <si>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</si>
  <si>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</si>
  <si>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</si>
  <si>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</si>
  <si>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</si>
  <si>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</si>
  <si>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</si>
  <si>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</si>
  <si>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</si>
  <si>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</si>
  <si>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</si>
  <si>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</si>
  <si>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</si>
  <si>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</si>
  <si>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</si>
  <si>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</si>
  <si>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</si>
  <si>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</si>
  <si>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</si>
  <si>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</si>
  <si>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</si>
  <si>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</si>
  <si>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</si>
  <si>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</si>
  <si>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</si>
  <si>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</si>
  <si>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</si>
  <si>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</si>
  <si>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</si>
  <si>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</si>
  <si>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</si>
  <si>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</si>
  <si>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</si>
  <si>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</si>
  <si>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</si>
  <si>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</si>
  <si>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</si>
  <si>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</si>
  <si>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</si>
  <si>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</si>
  <si>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</si>
  <si>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</si>
  <si>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</si>
  <si>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</si>
  <si>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</si>
  <si>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</si>
  <si>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</si>
  <si>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</si>
  <si>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</si>
  <si>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</si>
  <si>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</si>
  <si>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</si>
  <si>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</si>
  <si>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</si>
  <si>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</si>
  <si>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</si>
  <si>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</si>
  <si>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</si>
  <si>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</si>
  <si>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</si>
  <si>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</si>
  <si>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</si>
  <si>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</si>
  <si>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</si>
  <si>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</si>
  <si>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</si>
  <si>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</si>
  <si>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</si>
  <si>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</si>
  <si>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</si>
  <si>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</si>
  <si>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</si>
  <si>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</si>
  <si>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</si>
  <si>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</si>
  <si>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</si>
  <si>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</si>
  <si>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</si>
  <si>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</si>
  <si>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</si>
  <si>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</si>
  <si>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</si>
  <si>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</si>
  <si>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</si>
  <si>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</si>
  <si>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</si>
  <si>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</si>
  <si>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</si>
  <si>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</si>
  <si>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</si>
  <si>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</si>
  <si>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</si>
  <si>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</si>
  <si>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</si>
  <si>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</si>
  <si>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</si>
  <si>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</si>
  <si>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</si>
  <si>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</si>
  <si>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</si>
  <si>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</si>
  <si>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</si>
  <si>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</si>
  <si>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</si>
  <si>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</si>
  <si>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</si>
  <si>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</si>
  <si>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</si>
  <si>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</si>
  <si>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</si>
  <si>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</si>
  <si>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</si>
  <si>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</si>
  <si>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</si>
  <si>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</si>
  <si>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</si>
  <si>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</si>
  <si>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</si>
  <si>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</si>
  <si>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</si>
  <si>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</si>
  <si>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</si>
  <si>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</si>
  <si>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</si>
  <si>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</si>
  <si>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</si>
  <si>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</si>
  <si>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</si>
  <si>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</si>
  <si>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</si>
  <si>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</si>
  <si>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</si>
  <si>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</si>
  <si>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</si>
  <si>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</si>
  <si>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</si>
  <si>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</si>
  <si>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</si>
  <si>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</si>
  <si>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</si>
  <si>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</si>
  <si>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</si>
  <si>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</si>
  <si>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</si>
  <si>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</si>
  <si>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</si>
  <si>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</si>
  <si>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</si>
  <si>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</si>
  <si>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</si>
  <si>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</si>
  <si>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</si>
  <si>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</si>
  <si>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</si>
  <si>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</si>
  <si>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</si>
  <si>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</si>
  <si>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</si>
  <si>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</si>
  <si>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</si>
  <si>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</si>
  <si>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</si>
  <si>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</si>
  <si>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</si>
  <si>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</si>
  <si>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</si>
  <si>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</si>
  <si>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</si>
  <si>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</si>
  <si>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</si>
  <si>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</si>
  <si>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</si>
  <si>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</si>
  <si>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</si>
  <si>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</si>
  <si>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</si>
  <si>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</si>
  <si>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</si>
  <si>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</si>
  <si>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</si>
  <si>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</si>
  <si>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</si>
  <si>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</si>
  <si>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</si>
  <si>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</si>
  <si>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</si>
  <si>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</si>
  <si>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</si>
  <si>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</si>
  <si>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</si>
  <si>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</si>
  <si>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</si>
  <si>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</si>
  <si>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</si>
  <si>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</si>
  <si>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</si>
  <si>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</si>
  <si>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</si>
  <si>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</si>
  <si>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</si>
  <si>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</si>
  <si>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</si>
  <si>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</si>
  <si>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</si>
  <si>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</si>
  <si>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</si>
  <si>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</si>
  <si>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</si>
  <si>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</si>
  <si>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</si>
  <si>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</si>
  <si>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</si>
  <si>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</si>
  <si>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</si>
  <si>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</si>
  <si>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</si>
  <si>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</si>
  <si>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</si>
  <si>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</si>
  <si>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</si>
  <si>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</si>
  <si>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</si>
  <si>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</si>
  <si>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</si>
  <si>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</si>
  <si>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</si>
  <si>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</si>
  <si>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</si>
  <si>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</si>
  <si>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</si>
  <si>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</si>
  <si>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</si>
  <si>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</si>
  <si>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</si>
  <si>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</si>
  <si>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</si>
  <si>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</si>
  <si>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</si>
  <si>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</si>
  <si>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</si>
  <si>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</si>
  <si>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</si>
  <si>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</si>
  <si>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</si>
  <si>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</si>
  <si>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</si>
  <si>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</si>
  <si>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</si>
  <si>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</si>
  <si>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</si>
  <si>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</si>
  <si>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</si>
  <si>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</si>
  <si>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</si>
  <si>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</si>
  <si>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</si>
  <si>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</si>
  <si>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</si>
  <si>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</si>
  <si>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</si>
  <si>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</si>
  <si>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</si>
  <si>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</si>
  <si>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</si>
  <si>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</si>
  <si>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</si>
  <si>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</si>
  <si>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</si>
  <si>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</si>
  <si>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</si>
  <si>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</si>
  <si>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</si>
  <si>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</si>
  <si>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</si>
  <si>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</si>
  <si>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</si>
  <si>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</si>
  <si>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</si>
  <si>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</si>
  <si>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</si>
  <si>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</si>
  <si>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</si>
  <si>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</si>
  <si>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</si>
  <si>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</si>
  <si>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</si>
  <si>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</si>
  <si>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</si>
  <si>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</si>
  <si>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</si>
  <si>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</si>
  <si>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</si>
  <si>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</si>
  <si>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</si>
  <si>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</si>
  <si>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</si>
  <si>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</si>
  <si>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</si>
  <si>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</si>
  <si>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</si>
  <si>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</si>
  <si>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</si>
  <si>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</si>
  <si>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</si>
  <si>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</si>
  <si>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</si>
  <si>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</si>
  <si>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</si>
  <si>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</si>
  <si>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</si>
  <si>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</si>
  <si>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</si>
  <si>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</si>
  <si>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</si>
  <si>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</si>
  <si>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</si>
  <si>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</si>
  <si>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</si>
  <si>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</si>
  <si>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</si>
  <si>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</si>
  <si>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</si>
  <si>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</si>
  <si>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</si>
  <si>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</si>
  <si>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</si>
  <si>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</si>
  <si>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</si>
  <si>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</si>
  <si>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</si>
  <si>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</si>
  <si>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</si>
  <si>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</si>
  <si>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</si>
  <si>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</si>
  <si>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</si>
  <si>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</si>
  <si>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</si>
  <si>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</si>
  <si>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</si>
  <si>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</si>
  <si>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</si>
  <si>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</si>
  <si>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</si>
  <si>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</si>
  <si>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</si>
  <si>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</si>
  <si>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</si>
  <si>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</si>
  <si>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</si>
  <si>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</si>
  <si>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</si>
  <si>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</si>
  <si>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</si>
  <si>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</si>
  <si>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</si>
  <si>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</si>
  <si>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</si>
  <si>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</si>
  <si>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</si>
  <si>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</si>
  <si>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</si>
  <si>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</si>
  <si>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</si>
  <si>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</si>
  <si>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</si>
  <si>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</si>
  <si>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</si>
  <si>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</si>
  <si>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</si>
  <si>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</si>
  <si>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</si>
  <si>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</si>
  <si>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</si>
  <si>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</si>
  <si>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</si>
  <si>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</si>
  <si>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</si>
  <si>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</si>
  <si>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</si>
  <si>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</si>
  <si>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</si>
  <si>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</si>
  <si>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</si>
  <si>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</si>
  <si>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</si>
  <si>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</si>
  <si>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</si>
  <si>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</si>
  <si>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</si>
  <si>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</si>
  <si>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</si>
  <si>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</si>
  <si>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</si>
  <si>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</si>
  <si>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</si>
  <si>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</si>
  <si>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</si>
  <si>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</si>
  <si>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</si>
  <si>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</si>
  <si>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</si>
  <si>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</si>
  <si>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</si>
  <si>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</si>
  <si>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</si>
  <si>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</si>
  <si>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</si>
  <si>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</si>
  <si>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</si>
  <si>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</si>
  <si>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</si>
  <si>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</si>
  <si>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</si>
  <si>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</si>
  <si>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</si>
  <si>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</si>
  <si>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</si>
  <si>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</si>
  <si>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</si>
  <si>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</si>
  <si>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</si>
  <si>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</si>
  <si>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</si>
  <si>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</si>
  <si>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</si>
  <si>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</si>
  <si>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</si>
  <si>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</si>
  <si>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</si>
  <si>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</si>
  <si>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</si>
  <si>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</si>
  <si>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</si>
  <si>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</si>
  <si>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</si>
  <si>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</si>
  <si>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</si>
  <si>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</si>
  <si>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</si>
  <si>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</si>
  <si>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</si>
  <si>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</si>
  <si>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</si>
  <si>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</si>
  <si>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</si>
  <si>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</si>
  <si>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</si>
  <si>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</si>
  <si>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</si>
  <si>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</si>
  <si>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</si>
  <si>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</si>
  <si>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</si>
  <si>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</si>
  <si>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</si>
  <si>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</si>
  <si>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</si>
  <si>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</si>
  <si>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</si>
  <si>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</si>
  <si>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</si>
  <si>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</si>
  <si>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</si>
  <si>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</si>
  <si>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</si>
  <si>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</si>
  <si>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</si>
  <si>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</si>
  <si>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</si>
  <si>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</si>
  <si>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</si>
  <si>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</si>
  <si>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</si>
  <si>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</si>
  <si>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</si>
  <si>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</si>
  <si>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</si>
  <si>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</si>
  <si>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</si>
  <si>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</si>
  <si>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</si>
  <si>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</si>
  <si>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</si>
  <si>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</si>
  <si>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</si>
  <si>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</si>
  <si>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</si>
  <si>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</si>
  <si>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</si>
  <si>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</si>
  <si>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</si>
  <si>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</si>
  <si>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</si>
  <si>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</si>
  <si>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</si>
  <si>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</si>
  <si>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</si>
  <si>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</si>
  <si>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</si>
  <si>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</si>
  <si>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</si>
  <si>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</si>
  <si>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</si>
  <si>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</si>
  <si>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</si>
  <si>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</si>
  <si>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</si>
  <si>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</si>
  <si>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</si>
  <si>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</si>
  <si>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</si>
  <si>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</si>
  <si>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</si>
  <si>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</si>
  <si>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</si>
  <si>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</si>
  <si>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</si>
  <si>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</si>
  <si>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</si>
  <si>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</si>
  <si>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</si>
  <si>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</si>
  <si>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</si>
  <si>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</si>
  <si>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</si>
  <si>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</si>
  <si>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</si>
  <si>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</si>
  <si>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</si>
  <si>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</si>
  <si>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</si>
  <si>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</si>
  <si>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</si>
  <si>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</si>
  <si>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</si>
  <si>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</si>
  <si>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</si>
  <si>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</si>
  <si>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</si>
  <si>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</si>
  <si>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</si>
  <si>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</si>
  <si>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</si>
  <si>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</si>
  <si>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</si>
  <si>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</si>
  <si>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</si>
  <si>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</si>
  <si>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</si>
  <si>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</si>
  <si>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</si>
  <si>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</si>
  <si>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</si>
  <si>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</si>
  <si>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</si>
  <si>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</si>
  <si>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</si>
  <si>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</si>
  <si>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</si>
  <si>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</si>
  <si>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</si>
  <si>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</si>
  <si>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</si>
  <si>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</si>
  <si>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</si>
  <si>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</si>
  <si>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</si>
  <si>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</si>
  <si>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</si>
  <si>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</si>
  <si>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</si>
  <si>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</si>
  <si>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</si>
  <si>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</si>
  <si>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</si>
  <si>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</si>
  <si>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</si>
  <si>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</si>
  <si>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</si>
  <si>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</si>
  <si>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</si>
  <si>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</si>
  <si>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</si>
  <si>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</si>
  <si>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</si>
  <si>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</si>
  <si>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</si>
  <si>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</si>
  <si>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</si>
  <si>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</si>
  <si>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</si>
  <si>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</si>
  <si>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</si>
  <si>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</si>
  <si>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</si>
  <si>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</si>
  <si>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</si>
  <si>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</si>
  <si>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</si>
  <si>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</si>
  <si>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</si>
  <si>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</si>
  <si>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</si>
  <si>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</si>
  <si>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</si>
  <si>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</si>
  <si>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</si>
  <si>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</si>
  <si>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</si>
  <si>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</si>
  <si>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</si>
  <si>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</si>
  <si>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</si>
  <si>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</si>
  <si>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</si>
  <si>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</si>
  <si>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</si>
  <si>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</si>
  <si>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</si>
  <si>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</si>
  <si>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</si>
  <si>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</si>
  <si>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</si>
  <si>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</si>
  <si>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</si>
  <si>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</si>
  <si>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</si>
  <si>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</si>
  <si>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</si>
  <si>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</si>
  <si>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</si>
  <si>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</si>
  <si>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</si>
  <si>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</si>
  <si>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</si>
  <si>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</si>
  <si>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</si>
  <si>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</si>
  <si>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</si>
  <si>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</si>
  <si>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</si>
  <si>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</si>
  <si>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</si>
  <si>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</si>
  <si>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</si>
  <si>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</si>
  <si>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</si>
  <si>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</si>
  <si>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</si>
  <si>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</si>
  <si>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</si>
  <si>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</si>
  <si>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</si>
  <si>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</si>
  <si>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</si>
  <si>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</si>
  <si>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</si>
  <si>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</si>
  <si>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</si>
  <si>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</si>
  <si>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</si>
  <si>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</si>
  <si>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</si>
  <si>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</si>
  <si>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</si>
  <si>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</si>
  <si>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</si>
  <si>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</si>
  <si>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</si>
  <si>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</si>
  <si>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</si>
  <si>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</si>
  <si>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</si>
  <si>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</si>
  <si>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</si>
  <si>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</si>
  <si>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</si>
  <si>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</si>
  <si>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</si>
  <si>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</si>
  <si>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</si>
  <si>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</si>
  <si>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</si>
  <si>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</si>
  <si>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</si>
  <si>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</si>
  <si>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</si>
  <si>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</si>
  <si>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</si>
  <si>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</si>
  <si>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</si>
  <si>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</si>
  <si>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</si>
  <si>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</si>
  <si>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</si>
  <si>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</si>
  <si>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</si>
  <si>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</si>
  <si>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</si>
  <si>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</si>
  <si>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</si>
  <si>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</si>
  <si>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</si>
  <si>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</si>
  <si>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</si>
  <si>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</si>
  <si>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</si>
  <si>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</si>
  <si>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</si>
  <si>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</si>
  <si>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</si>
  <si>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</si>
  <si>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</si>
  <si>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</si>
  <si>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</si>
  <si>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</si>
  <si>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</si>
  <si>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</si>
  <si>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</si>
  <si>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</si>
  <si>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</si>
  <si>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</si>
  <si>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</si>
  <si>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</si>
  <si>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</si>
  <si>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</si>
  <si>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</si>
  <si>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</si>
  <si>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</si>
  <si>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</si>
  <si>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</si>
  <si>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</si>
  <si>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</si>
  <si>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</si>
  <si>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</si>
  <si>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</si>
  <si>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</si>
  <si>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</si>
  <si>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</si>
  <si>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</si>
  <si>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</si>
  <si>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</si>
  <si>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</si>
  <si>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</si>
  <si>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</si>
  <si>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</si>
  <si>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</si>
  <si>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</si>
  <si>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</si>
  <si>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</si>
  <si>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</si>
  <si>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</si>
  <si>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</si>
  <si>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</si>
  <si>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</si>
  <si>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</si>
  <si>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</si>
  <si>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</si>
  <si>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</si>
  <si>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</si>
  <si>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</si>
  <si>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</si>
  <si>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</si>
  <si>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</si>
  <si>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</si>
  <si>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</si>
  <si>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</si>
  <si>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</si>
  <si>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</si>
  <si>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</si>
  <si>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</si>
  <si>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</si>
  <si>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</si>
  <si>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</si>
  <si>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</si>
  <si>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</si>
  <si>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</si>
  <si>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</si>
  <si>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</si>
  <si>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</si>
  <si>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</si>
  <si>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</si>
  <si>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</si>
  <si>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</si>
  <si>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</si>
  <si>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</si>
  <si>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</si>
  <si>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</si>
  <si>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</si>
  <si>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</si>
  <si>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</si>
  <si>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</si>
  <si>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</si>
  <si>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</si>
  <si>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</si>
  <si>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</si>
  <si>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</si>
  <si>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</si>
  <si>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</si>
  <si>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</si>
  <si>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</si>
  <si>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</si>
  <si>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</si>
  <si>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</si>
  <si>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</si>
  <si>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</si>
  <si>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</si>
  <si>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</si>
  <si>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</si>
  <si>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</si>
  <si>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</si>
  <si>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</si>
  <si>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</si>
  <si>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</si>
  <si>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</si>
  <si>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</si>
  <si>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</si>
  <si>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</si>
  <si>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</si>
  <si>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</si>
  <si>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</si>
  <si>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</si>
  <si>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</si>
  <si>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</si>
  <si>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</si>
  <si>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</si>
  <si>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</si>
  <si>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</si>
  <si>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</si>
  <si>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</si>
  <si>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</si>
  <si>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</si>
  <si>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</si>
  <si>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</si>
  <si>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</si>
  <si>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</si>
  <si>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</si>
  <si>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</si>
  <si>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</si>
  <si>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</si>
  <si>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</si>
  <si>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</si>
  <si>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</si>
  <si>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</si>
  <si>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</si>
  <si>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</si>
  <si>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</si>
  <si>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</si>
  <si>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</si>
  <si>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</si>
  <si>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</si>
  <si>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</si>
  <si>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</si>
  <si>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</si>
  <si>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</si>
  <si>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</si>
  <si>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</si>
  <si>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</si>
  <si>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</si>
  <si>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</si>
  <si>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</si>
  <si>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</si>
  <si>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</si>
  <si>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</si>
  <si>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</si>
  <si>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</si>
  <si>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</si>
  <si>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</si>
  <si>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</si>
  <si>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</si>
  <si>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</si>
  <si>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</si>
  <si>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</si>
  <si>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</si>
  <si>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</si>
  <si>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</si>
  <si>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</si>
  <si>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</si>
  <si>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</si>
  <si>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</si>
  <si>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</si>
  <si>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</si>
  <si>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</si>
  <si>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</si>
  <si>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</si>
  <si>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</si>
  <si>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</si>
  <si>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</si>
  <si>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</si>
  <si>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</si>
  <si>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</si>
  <si>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</si>
  <si>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</si>
  <si>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</si>
  <si>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</si>
  <si>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</si>
  <si>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</si>
  <si>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</si>
  <si>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</si>
  <si>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</si>
  <si>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</si>
  <si>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</si>
  <si>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</si>
  <si>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</si>
  <si>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</si>
  <si>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</si>
  <si>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</si>
  <si>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</si>
  <si>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</si>
  <si>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</si>
  <si>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</si>
  <si>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</si>
  <si>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</si>
  <si>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</si>
  <si>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</si>
  <si>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</si>
  <si>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</si>
  <si>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</si>
  <si>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</si>
  <si>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</si>
  <si>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</si>
  <si>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</si>
  <si>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</si>
  <si>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</si>
  <si>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</si>
  <si>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</si>
  <si>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</si>
  <si>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</si>
  <si>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</si>
  <si>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</si>
  <si>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</si>
  <si>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</si>
  <si>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</si>
  <si>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</si>
  <si>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</si>
  <si>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</si>
  <si>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</si>
  <si>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</si>
  <si>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</si>
  <si>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</si>
  <si>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</si>
  <si>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</si>
  <si>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</si>
  <si>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</si>
  <si>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</si>
  <si>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</si>
  <si>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</si>
  <si>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</si>
  <si>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</si>
  <si>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</si>
  <si>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</si>
  <si>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</si>
  <si>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</si>
  <si>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</si>
  <si>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</si>
  <si>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</si>
  <si>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</si>
  <si>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</si>
  <si>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</si>
  <si>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</si>
  <si>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</si>
  <si>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</si>
  <si>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</si>
  <si>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</si>
  <si>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</si>
  <si>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</si>
  <si>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</si>
  <si>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</si>
  <si>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</si>
  <si>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</si>
  <si>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</si>
  <si>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</si>
  <si>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</si>
  <si>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</si>
  <si>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</si>
  <si>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</si>
  <si>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</si>
  <si>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</si>
  <si>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</si>
  <si>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</si>
  <si>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</si>
  <si>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</si>
  <si>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</si>
  <si>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</si>
  <si>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</si>
  <si>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</si>
  <si>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</si>
  <si>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</si>
  <si>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</si>
  <si>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</si>
  <si>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</si>
  <si>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</si>
  <si>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</si>
  <si>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</si>
  <si>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</si>
  <si>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</si>
  <si>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</si>
  <si>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</si>
  <si>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</si>
  <si>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</si>
  <si>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</si>
  <si>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</si>
  <si>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</si>
  <si>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</si>
  <si>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</si>
  <si>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</si>
  <si>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</si>
  <si>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</si>
  <si>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</si>
  <si>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</si>
  <si>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</si>
  <si>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</si>
  <si>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</si>
  <si>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</si>
  <si>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</si>
  <si>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</si>
  <si>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</si>
  <si>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</si>
  <si>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</si>
  <si>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</si>
  <si>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</si>
  <si>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</si>
  <si>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</si>
  <si>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</si>
  <si>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</si>
  <si>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</si>
  <si>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</si>
  <si>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</si>
  <si>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</si>
  <si>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</si>
  <si>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</si>
  <si>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</si>
  <si>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</si>
  <si>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</si>
  <si>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</si>
  <si>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</si>
  <si>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</si>
  <si>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</si>
  <si>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</si>
  <si>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</si>
  <si>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</si>
  <si>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</si>
  <si>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</si>
  <si>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</si>
  <si>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</si>
  <si>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</si>
  <si>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</si>
  <si>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</si>
  <si>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</si>
  <si>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</si>
  <si>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</si>
  <si>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</si>
  <si>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</si>
  <si>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</si>
  <si>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</si>
  <si>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</si>
  <si>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</si>
  <si>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</si>
  <si>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</si>
  <si>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</si>
  <si>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</si>
  <si>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</si>
  <si>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</si>
  <si>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</si>
  <si>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</si>
  <si>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</si>
  <si>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</si>
  <si>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</si>
  <si>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</si>
  <si>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</si>
  <si>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</si>
  <si>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</si>
  <si>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</si>
  <si>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</si>
  <si>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</si>
  <si>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</si>
  <si>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</si>
  <si>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</si>
  <si>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</si>
  <si>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</si>
  <si>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</si>
  <si>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</si>
  <si>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</si>
  <si>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</si>
  <si>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</si>
  <si>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</si>
  <si>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</si>
  <si>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</si>
  <si>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</si>
  <si>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</si>
  <si>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</si>
  <si>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</si>
  <si>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</si>
  <si>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</si>
  <si>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</si>
  <si>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</si>
  <si>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</si>
  <si>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</si>
  <si>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</si>
  <si>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</si>
  <si>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</si>
  <si>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</si>
  <si>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</si>
  <si>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</si>
  <si>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</si>
  <si>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</si>
  <si>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</si>
  <si>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</si>
  <si>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</si>
  <si>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</si>
  <si>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</si>
  <si>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</si>
  <si>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</si>
  <si>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</si>
  <si>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</si>
  <si>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</si>
  <si>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</si>
  <si>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</si>
  <si>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</si>
  <si>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</si>
  <si>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</si>
  <si>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</si>
  <si>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</si>
  <si>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</si>
  <si>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</si>
  <si>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</si>
  <si>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</si>
  <si>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</si>
  <si>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</si>
  <si>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</si>
  <si>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</si>
  <si>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</si>
  <si>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</si>
  <si>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</si>
  <si>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</si>
  <si>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</si>
  <si>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</si>
  <si>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</si>
  <si>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</si>
  <si>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</si>
  <si>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</si>
  <si>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</si>
  <si>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</si>
  <si>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</si>
  <si>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</si>
  <si>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</si>
  <si>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</si>
  <si>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</si>
  <si>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</si>
  <si>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</si>
  <si>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</si>
  <si>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</si>
  <si>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</si>
  <si>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</si>
  <si>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</si>
  <si>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</si>
  <si>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</si>
  <si>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</si>
  <si>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</si>
  <si>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</si>
  <si>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</si>
  <si>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</si>
  <si>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</si>
  <si>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</si>
  <si>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</si>
  <si>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</si>
  <si>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</si>
  <si>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</si>
  <si>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</si>
  <si>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</si>
  <si>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</si>
  <si>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</si>
  <si>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</si>
  <si>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</si>
  <si>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</si>
  <si>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</si>
  <si>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</si>
  <si>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</si>
  <si>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</si>
  <si>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</si>
  <si>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</si>
  <si>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</si>
  <si>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</si>
  <si>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</si>
  <si>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</si>
  <si>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</si>
  <si>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</si>
  <si>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</si>
  <si>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</si>
  <si>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</si>
  <si>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</si>
  <si>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</si>
  <si>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</si>
  <si>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</si>
  <si>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</si>
  <si>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</si>
  <si>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</si>
  <si>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</si>
  <si>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</si>
  <si>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</si>
  <si>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</si>
  <si>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</si>
  <si>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</si>
  <si>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</si>
  <si>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</si>
  <si>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</si>
  <si>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</si>
  <si>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</si>
  <si>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</si>
  <si>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</si>
  <si>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</si>
  <si>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</si>
  <si>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</si>
  <si>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</si>
  <si>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</si>
  <si>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</si>
  <si>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</si>
  <si>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</si>
  <si>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</si>
  <si>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</si>
  <si>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</si>
  <si>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</si>
  <si>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</si>
  <si>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</si>
  <si>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</si>
  <si>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</si>
  <si>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</si>
  <si>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</si>
  <si>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</si>
  <si>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</si>
  <si>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</si>
  <si>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</si>
  <si>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</si>
  <si>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</si>
  <si>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</si>
  <si>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</si>
  <si>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</si>
  <si>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</si>
  <si>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</si>
  <si>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</si>
  <si>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</si>
  <si>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</si>
  <si>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</si>
  <si>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</si>
  <si>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</si>
  <si>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</si>
  <si>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</si>
  <si>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</si>
  <si>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</si>
  <si>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</si>
  <si>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</si>
  <si>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</si>
  <si>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</si>
  <si>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</si>
  <si>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</si>
  <si>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</si>
  <si>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</si>
  <si>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</si>
  <si>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</si>
  <si>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</si>
  <si>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</si>
  <si>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</si>
  <si>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</si>
  <si>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</si>
  <si>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</si>
  <si>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</si>
  <si>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</si>
  <si>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</si>
  <si>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</si>
  <si>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</si>
  <si>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</si>
  <si>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</si>
  <si>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</si>
  <si>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</si>
  <si>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</si>
  <si>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</si>
  <si>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</si>
  <si>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</si>
  <si>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</si>
  <si>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</si>
  <si>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</si>
  <si>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</si>
  <si>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</si>
  <si>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</si>
  <si>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</si>
  <si>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</si>
  <si>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</si>
  <si>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</si>
  <si>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</si>
  <si>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</si>
  <si>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</si>
  <si>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</si>
  <si>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</si>
  <si>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</si>
  <si>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</si>
  <si>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</si>
  <si>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</si>
  <si>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</si>
  <si>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</si>
  <si>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</si>
  <si>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</si>
  <si>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</si>
  <si>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</si>
  <si>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</si>
  <si>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</si>
  <si>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</si>
  <si>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</si>
  <si>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</si>
  <si>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</si>
  <si>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</si>
  <si>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</si>
  <si>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</si>
  <si>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</si>
  <si>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</si>
  <si>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</si>
  <si>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</si>
  <si>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</si>
  <si>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</si>
  <si>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</si>
  <si>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</si>
  <si>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</si>
  <si>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</si>
  <si>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</si>
  <si>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</si>
  <si>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</si>
  <si>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</si>
  <si>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</si>
  <si>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</si>
  <si>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</si>
  <si>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</si>
  <si>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</si>
  <si>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</si>
  <si>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</si>
  <si>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</si>
  <si>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</si>
  <si>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</si>
  <si>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</si>
  <si>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</si>
  <si>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</si>
  <si>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</si>
  <si>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</si>
  <si>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</si>
  <si>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</si>
  <si>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</si>
  <si>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</si>
  <si>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</si>
  <si>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</si>
  <si>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</si>
  <si>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</si>
  <si>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</si>
  <si>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</si>
  <si>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</si>
  <si>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</si>
  <si>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</si>
  <si>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</si>
  <si>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</si>
  <si>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</si>
  <si>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</si>
  <si>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</si>
  <si>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</si>
  <si>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</si>
  <si>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</si>
  <si>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</si>
  <si>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</si>
  <si>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</si>
  <si>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</si>
  <si>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</si>
  <si>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</si>
  <si>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</si>
  <si>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</si>
  <si>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</si>
  <si>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</si>
  <si>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</si>
  <si>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</si>
  <si>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</si>
  <si>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</si>
  <si>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</si>
  <si>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</si>
  <si>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</si>
  <si>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</si>
  <si>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</si>
  <si>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</si>
  <si>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</si>
  <si>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</si>
  <si>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</si>
  <si>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</si>
  <si>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</si>
  <si>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</si>
  <si>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</si>
  <si>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</si>
  <si>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</si>
  <si>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</si>
  <si>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</si>
  <si>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</si>
  <si>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</si>
  <si>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</si>
  <si>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</si>
  <si>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</si>
  <si>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</si>
  <si>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</si>
  <si>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</si>
  <si>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</si>
  <si>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</si>
  <si>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</si>
  <si>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</si>
  <si>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</si>
  <si>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</si>
  <si>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</si>
  <si>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</si>
  <si>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</si>
  <si>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</si>
  <si>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</si>
  <si>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</si>
  <si>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</si>
  <si>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</si>
  <si>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</si>
  <si>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</si>
  <si>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</si>
  <si>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</si>
  <si>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</si>
  <si>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</si>
  <si>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</si>
  <si>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</si>
  <si>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</si>
  <si>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</si>
  <si>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</si>
  <si>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</si>
  <si>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</si>
  <si>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</si>
  <si>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</si>
  <si>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</si>
  <si>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</si>
  <si>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</si>
  <si>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</si>
  <si>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</si>
  <si>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</si>
  <si>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</si>
  <si>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</si>
  <si>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</si>
  <si>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</si>
  <si>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</si>
  <si>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</si>
  <si>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</si>
  <si>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</si>
  <si>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</si>
  <si>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</si>
  <si>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</si>
  <si>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</si>
  <si>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</si>
  <si>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</si>
  <si>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</si>
  <si>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</si>
  <si>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</si>
  <si>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</si>
  <si>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</si>
  <si>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</si>
  <si>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</si>
  <si>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</si>
  <si>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</si>
  <si>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</si>
  <si>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</si>
  <si>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</si>
  <si>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</si>
  <si>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</si>
  <si>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</si>
  <si>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</si>
  <si>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</si>
  <si>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</si>
  <si>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</si>
  <si>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</si>
  <si>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</si>
  <si>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</si>
  <si>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</si>
  <si>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</si>
  <si>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</si>
  <si>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</si>
  <si>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</si>
  <si>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</si>
  <si>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</si>
  <si>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</si>
  <si>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</si>
  <si>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</si>
  <si>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</si>
  <si>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</si>
  <si>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</si>
  <si>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</si>
  <si>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</si>
  <si>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</si>
  <si>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</si>
  <si>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</si>
  <si>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</si>
  <si>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</si>
  <si>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</si>
  <si>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</si>
  <si>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</si>
  <si>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</si>
  <si>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</si>
  <si>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</si>
  <si>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</si>
  <si>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</si>
  <si>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</si>
  <si>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</si>
  <si>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</si>
  <si>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</si>
  <si>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</si>
  <si>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</si>
  <si>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</si>
  <si>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</si>
  <si>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</si>
  <si>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</si>
  <si>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</si>
  <si>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</si>
  <si>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</si>
  <si>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</si>
  <si>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</si>
  <si>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</si>
  <si>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</si>
  <si>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</si>
  <si>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</si>
  <si>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</si>
  <si>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</si>
  <si>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</si>
  <si>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</si>
  <si>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</si>
  <si>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</si>
  <si>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</si>
  <si>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</si>
  <si>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</si>
  <si>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</si>
  <si>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</si>
  <si>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</si>
  <si>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</si>
  <si>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</si>
  <si>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</si>
  <si>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</si>
  <si>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</si>
  <si>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</si>
  <si>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</si>
  <si>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</si>
  <si>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</si>
  <si>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</si>
  <si>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</si>
  <si>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</si>
  <si>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</si>
  <si>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</si>
  <si>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</si>
  <si>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</si>
  <si>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</si>
  <si>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</si>
  <si>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</si>
  <si>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</si>
  <si>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</si>
  <si>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</si>
  <si>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</si>
  <si>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</si>
  <si>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</si>
  <si>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</si>
  <si>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</si>
  <si>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</si>
  <si>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</si>
  <si>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</si>
  <si>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</si>
  <si>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</si>
  <si>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</si>
  <si>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</si>
  <si>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</si>
  <si>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</si>
  <si>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</si>
  <si>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</si>
  <si>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</si>
  <si>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</si>
  <si>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</si>
  <si>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</si>
  <si>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</si>
  <si>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</si>
  <si>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</si>
  <si>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</si>
  <si>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</si>
  <si>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</si>
  <si>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</si>
  <si>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</si>
  <si>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</si>
  <si>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</si>
  <si>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</si>
  <si>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</si>
  <si>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</si>
  <si>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</si>
  <si>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</si>
  <si>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</si>
  <si>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</si>
  <si>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</si>
  <si>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</si>
  <si>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</si>
  <si>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</si>
  <si>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</si>
  <si>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</si>
  <si>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</si>
  <si>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</si>
  <si>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</si>
  <si>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</si>
  <si>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</si>
  <si>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</si>
  <si>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</si>
  <si>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</si>
  <si>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</si>
  <si>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</si>
  <si>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</si>
  <si>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</si>
  <si>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</si>
  <si>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</si>
  <si>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</si>
  <si>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</si>
  <si>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</si>
  <si>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</si>
  <si>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</si>
  <si>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</si>
  <si>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</si>
  <si>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</si>
  <si>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</si>
  <si>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</si>
  <si>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</si>
  <si>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</si>
  <si>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</si>
  <si>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</si>
  <si>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</si>
  <si>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</si>
  <si>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</si>
  <si>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</si>
  <si>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</si>
  <si>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</si>
  <si>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</si>
  <si>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</si>
  <si>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</si>
  <si>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</si>
  <si>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</si>
  <si>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</si>
  <si>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</si>
  <si>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</si>
  <si>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</si>
  <si>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</si>
  <si>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</si>
  <si>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</si>
  <si>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</si>
  <si>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</si>
  <si>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</si>
  <si>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</si>
  <si>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</si>
  <si>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</si>
  <si>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</si>
  <si>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</si>
  <si>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</si>
  <si>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</si>
  <si>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</si>
  <si>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</si>
  <si>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</si>
  <si>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</si>
  <si>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</si>
  <si>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</si>
  <si>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</si>
  <si>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</si>
  <si>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</si>
  <si>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</si>
  <si>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</si>
  <si>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</si>
  <si>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</si>
  <si>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</si>
  <si>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</si>
  <si>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</si>
  <si>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</si>
  <si>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</si>
  <si>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</si>
  <si>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</si>
  <si>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</si>
  <si>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</si>
  <si>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</si>
  <si>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</si>
  <si>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</si>
  <si>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</si>
  <si>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</si>
  <si>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</si>
  <si>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</si>
  <si>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</si>
  <si>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</si>
  <si>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</si>
  <si>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</si>
  <si>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</si>
  <si>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</si>
  <si>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</si>
  <si>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</si>
  <si>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</si>
  <si>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</si>
  <si>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</si>
  <si>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</si>
  <si>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</si>
  <si>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</si>
  <si>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</si>
  <si>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</si>
  <si>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</si>
  <si>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</si>
  <si>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</si>
  <si>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</si>
  <si>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</si>
  <si>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</si>
  <si>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</si>
  <si>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</si>
  <si>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</si>
  <si>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</si>
  <si>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</si>
  <si>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</si>
  <si>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</si>
  <si>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</si>
  <si>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</si>
  <si>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</si>
  <si>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</si>
  <si>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</si>
  <si>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</si>
  <si>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</si>
  <si>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</si>
  <si>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</si>
  <si>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</si>
  <si>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</si>
  <si>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</si>
  <si>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</si>
  <si>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</si>
  <si>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</si>
  <si>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</si>
  <si>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</si>
  <si>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</si>
  <si>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</si>
  <si>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</si>
  <si>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</si>
  <si>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</si>
  <si>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</si>
  <si>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</si>
  <si>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</si>
  <si>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</si>
  <si>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</si>
  <si>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</si>
  <si>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</si>
  <si>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</si>
  <si>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</si>
  <si>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</si>
  <si>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</si>
  <si>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</si>
  <si>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</si>
  <si>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</si>
  <si>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</si>
  <si>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</si>
  <si>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</si>
  <si>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</si>
  <si>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</si>
  <si>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</si>
  <si>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</si>
  <si>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</si>
  <si>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</si>
  <si>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</si>
  <si>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</si>
  <si>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</si>
  <si>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</si>
  <si>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</si>
  <si>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</si>
  <si>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</si>
  <si>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</si>
  <si>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</si>
  <si>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</si>
  <si>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</si>
  <si>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</si>
  <si>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</si>
  <si>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</si>
  <si>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</si>
  <si>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</si>
  <si>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</si>
  <si>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</si>
  <si>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</si>
  <si>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</si>
  <si>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</si>
  <si>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</si>
  <si>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</si>
  <si>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</si>
  <si>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</si>
  <si>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</si>
  <si>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</si>
  <si>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</si>
  <si>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</si>
  <si>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</si>
  <si>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</si>
  <si>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</si>
  <si>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</si>
  <si>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</si>
  <si>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</si>
  <si>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</si>
  <si>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</si>
  <si>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</si>
  <si>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</si>
  <si>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</si>
  <si>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</si>
  <si>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</si>
  <si>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</si>
  <si>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</si>
  <si>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</si>
  <si>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</si>
  <si>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</si>
  <si>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</si>
  <si>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</si>
  <si>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</si>
  <si>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</si>
  <si>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</si>
  <si>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</si>
  <si>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</si>
  <si>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</si>
  <si>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</si>
  <si>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</si>
  <si>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</si>
  <si>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</si>
  <si>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</si>
  <si>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</si>
  <si>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</si>
  <si>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</si>
  <si>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</si>
  <si>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</si>
  <si>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</si>
  <si>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</si>
  <si>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</si>
  <si>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</si>
  <si>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</si>
  <si>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</si>
  <si>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</si>
  <si>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</si>
  <si>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</si>
  <si>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</si>
  <si>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</si>
  <si>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</si>
  <si>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</si>
  <si>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</si>
  <si>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</si>
  <si>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</si>
  <si>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</si>
  <si>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</si>
  <si>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</si>
  <si>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</si>
  <si>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</si>
  <si>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</si>
  <si>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</si>
  <si>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</si>
  <si>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</si>
  <si>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</si>
  <si>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</si>
  <si>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</si>
  <si>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</si>
  <si>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</si>
  <si>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</si>
  <si>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</si>
  <si>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</si>
  <si>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</si>
  <si>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</si>
  <si>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</si>
  <si>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</si>
  <si>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</si>
  <si>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</si>
  <si>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</si>
  <si>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</si>
  <si>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</si>
  <si>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</si>
  <si>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</si>
  <si>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</si>
  <si>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</si>
  <si>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</si>
  <si>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</si>
  <si>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</si>
  <si>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</si>
  <si>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</si>
  <si>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</si>
  <si>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</si>
  <si>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</si>
  <si>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</si>
  <si>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</si>
  <si>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</si>
  <si>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</si>
  <si>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</si>
  <si>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</si>
  <si>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</si>
  <si>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</si>
  <si>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</si>
  <si>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</si>
  <si>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</si>
  <si>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</si>
  <si>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</si>
  <si>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</si>
  <si>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</si>
  <si>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</si>
  <si>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</si>
  <si>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</si>
  <si>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</si>
  <si>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</si>
  <si>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</si>
  <si>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</si>
  <si>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</si>
  <si>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</si>
  <si>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</si>
  <si>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</si>
  <si>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</si>
  <si>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</si>
  <si>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</si>
  <si>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</si>
  <si>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</si>
  <si>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</si>
  <si>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</si>
  <si>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</si>
  <si>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</si>
  <si>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</si>
  <si>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</si>
  <si>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</si>
  <si>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</si>
  <si>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</si>
  <si>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</si>
  <si>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</si>
  <si>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</si>
  <si>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</si>
  <si>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</si>
  <si>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</si>
  <si>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</si>
  <si>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</si>
  <si>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</si>
  <si>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</si>
  <si>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</si>
  <si>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</si>
  <si>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</si>
  <si>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</si>
  <si>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</si>
  <si>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</si>
  <si>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</si>
  <si>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</si>
  <si>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</si>
  <si>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</si>
  <si>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</si>
  <si>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</si>
  <si>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</si>
  <si>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</si>
  <si>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</si>
  <si>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</si>
  <si>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</si>
  <si>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</si>
  <si>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</si>
  <si>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</si>
  <si>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</si>
  <si>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</si>
  <si>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</si>
  <si>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</si>
  <si>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</si>
  <si>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</si>
  <si>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</si>
  <si>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</si>
  <si>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</si>
  <si>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</si>
  <si>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</si>
  <si>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</si>
  <si>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</si>
  <si>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</si>
  <si>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</si>
  <si>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</si>
  <si>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</si>
  <si>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</si>
  <si>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</si>
  <si>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</si>
  <si>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</si>
  <si>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</si>
  <si>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</si>
  <si>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</si>
  <si>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</si>
  <si>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</si>
  <si>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</si>
  <si>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</si>
  <si>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</si>
  <si>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</si>
  <si>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</si>
  <si>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</si>
  <si>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</si>
  <si>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</si>
  <si>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</si>
  <si>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</si>
  <si>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</si>
  <si>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</si>
  <si>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</si>
  <si>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</si>
  <si>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</si>
  <si>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</si>
  <si>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</si>
  <si>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</si>
  <si>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</si>
  <si>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</si>
  <si>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</si>
  <si>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</si>
  <si>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</si>
  <si>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</si>
  <si>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</si>
  <si>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</si>
  <si>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</si>
  <si>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</si>
  <si>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</si>
  <si>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</si>
  <si>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</si>
  <si>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</si>
  <si>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</si>
  <si>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</si>
  <si>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</si>
  <si>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</si>
  <si>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</si>
  <si>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</si>
  <si>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</si>
  <si>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</si>
  <si>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</si>
  <si>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</si>
  <si>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</si>
  <si>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</si>
  <si>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</si>
  <si>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</si>
  <si>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</si>
  <si>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</si>
  <si>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</si>
  <si>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</si>
  <si>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</si>
  <si>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</si>
  <si>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</si>
  <si>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</si>
  <si>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</si>
  <si>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</si>
  <si>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</si>
  <si>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</si>
  <si>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</si>
  <si>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</si>
  <si>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</si>
  <si>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</si>
  <si>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</si>
  <si>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</si>
  <si>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</si>
  <si>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</si>
  <si>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</si>
  <si>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</si>
  <si>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</si>
  <si>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</si>
  <si>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</si>
  <si>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</si>
  <si>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</si>
  <si>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</si>
  <si>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</si>
  <si>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</si>
  <si>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</si>
  <si>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</si>
  <si>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</si>
  <si>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</si>
  <si>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</si>
  <si>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</si>
  <si>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</si>
  <si>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</si>
  <si>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</si>
  <si>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</si>
  <si>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</si>
  <si>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</si>
  <si>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</si>
  <si>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</si>
  <si>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</si>
  <si>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</si>
  <si>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</si>
  <si>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</si>
  <si>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</si>
  <si>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</si>
  <si>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</si>
  <si>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</si>
  <si>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</si>
  <si>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</si>
  <si>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</si>
  <si>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</si>
  <si>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</si>
  <si>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</si>
  <si>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</si>
  <si>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</si>
  <si>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</si>
  <si>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</si>
  <si>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</si>
  <si>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</si>
  <si>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</si>
  <si>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</si>
  <si>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</si>
  <si>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</si>
  <si>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</si>
  <si>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</si>
  <si>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</si>
  <si>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</si>
  <si>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</si>
  <si>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</si>
  <si>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</si>
  <si>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</si>
  <si>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</si>
  <si>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</si>
  <si>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</si>
  <si>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</si>
  <si>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</si>
  <si>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</si>
  <si>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</si>
  <si>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</si>
  <si>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</si>
  <si>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</si>
  <si>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</si>
  <si>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</si>
  <si>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</si>
  <si>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</si>
  <si>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</si>
  <si>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</si>
  <si>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</si>
  <si>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</si>
  <si>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</si>
  <si>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</si>
  <si>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</si>
  <si>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</si>
  <si>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</si>
  <si>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</si>
  <si>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</si>
  <si>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</si>
  <si>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</si>
  <si>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</si>
  <si>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</si>
  <si>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</si>
  <si>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</si>
  <si>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</si>
  <si>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</si>
  <si>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</si>
  <si>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</si>
  <si>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</si>
  <si>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</si>
  <si>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</si>
  <si>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</si>
  <si>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</si>
  <si>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</si>
  <si>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</si>
  <si>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</si>
  <si>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</si>
  <si>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</si>
  <si>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</si>
  <si>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</si>
  <si>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</si>
  <si>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</si>
  <si>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</si>
  <si>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</si>
  <si>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</si>
  <si>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</si>
  <si>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</si>
  <si>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</si>
  <si>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</si>
  <si>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</si>
  <si>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</si>
  <si>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</si>
  <si>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</si>
  <si>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</si>
  <si>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</si>
  <si>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</si>
  <si>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</si>
  <si>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</si>
  <si>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</si>
  <si>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</si>
  <si>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</si>
  <si>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</si>
  <si>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</si>
  <si>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</si>
  <si>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</si>
  <si>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</si>
  <si>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</si>
  <si>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</si>
  <si>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</si>
  <si>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</si>
  <si>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</si>
  <si>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</si>
  <si>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</si>
  <si>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</si>
  <si>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</si>
  <si>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</si>
  <si>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</si>
  <si>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</si>
  <si>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</si>
  <si>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</si>
  <si>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</si>
  <si>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</si>
  <si>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</si>
  <si>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</si>
  <si>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</si>
  <si>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</si>
  <si>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</si>
  <si>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</si>
  <si>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</si>
  <si>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</si>
  <si>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</si>
  <si>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</si>
  <si>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</si>
  <si>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</si>
  <si>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</si>
  <si>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</si>
  <si>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</si>
  <si>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</si>
  <si>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</si>
  <si>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</si>
  <si>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</si>
  <si>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</si>
  <si>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</si>
  <si>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</si>
  <si>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</si>
  <si>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</si>
  <si>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</si>
  <si>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</si>
  <si>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</si>
  <si>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</si>
  <si>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</si>
  <si>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</si>
  <si>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</si>
  <si>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</si>
  <si>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</si>
  <si>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</si>
  <si>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</si>
  <si>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</si>
  <si>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</si>
  <si>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</si>
  <si>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</si>
  <si>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</si>
  <si>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</si>
  <si>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</si>
  <si>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</si>
  <si>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</si>
  <si>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</si>
  <si>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</si>
  <si>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</si>
  <si>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</si>
  <si>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</si>
  <si>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</si>
  <si>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</si>
  <si>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</si>
  <si>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</si>
  <si>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</si>
  <si>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</si>
  <si>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</si>
  <si>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</si>
  <si>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</si>
  <si>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</si>
  <si>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</si>
  <si>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</si>
  <si>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</si>
  <si>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</si>
  <si>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</si>
  <si>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</si>
  <si>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</si>
  <si>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</si>
  <si>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</si>
  <si>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</si>
  <si>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</si>
  <si>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</si>
  <si>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</si>
  <si>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</si>
  <si>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</si>
  <si>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</si>
  <si>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</si>
  <si>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</si>
  <si>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</si>
  <si>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</si>
  <si>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</si>
  <si>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</si>
  <si>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</si>
  <si>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</si>
  <si>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</si>
  <si>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</si>
  <si>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</si>
  <si>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</si>
  <si>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</si>
  <si>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</si>
  <si>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</si>
  <si>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</si>
  <si>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</si>
  <si>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</si>
  <si>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</si>
  <si>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</si>
  <si>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</si>
  <si>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</si>
  <si>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</si>
  <si>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</si>
  <si>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</si>
  <si>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</si>
  <si>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</si>
  <si>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</si>
  <si>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</si>
  <si>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</si>
  <si>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</si>
  <si>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</si>
  <si>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</si>
  <si>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</si>
  <si>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</si>
  <si>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</si>
  <si>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</si>
  <si>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</si>
  <si>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</si>
  <si>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</si>
  <si>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</si>
  <si>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</si>
  <si>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</si>
  <si>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</si>
  <si>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</si>
  <si>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</si>
  <si>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</si>
  <si>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</si>
  <si>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</si>
  <si>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</si>
  <si>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</si>
  <si>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</si>
  <si>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</si>
  <si>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</si>
  <si>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</si>
  <si>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</si>
  <si>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</si>
  <si>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</si>
  <si>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</si>
  <si>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</si>
  <si>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</si>
  <si>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</si>
  <si>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</si>
  <si>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</si>
  <si>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</si>
  <si>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</si>
  <si>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</si>
  <si>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</si>
  <si>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</si>
  <si>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</si>
  <si>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</si>
  <si>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</si>
  <si>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</si>
  <si>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</si>
  <si>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</si>
  <si>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</si>
  <si>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</si>
  <si>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</si>
  <si>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</si>
  <si>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</si>
  <si>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</si>
  <si>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</si>
  <si>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</si>
  <si>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</si>
  <si>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</si>
  <si>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</si>
  <si>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</si>
  <si>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</si>
  <si>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</si>
  <si>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</si>
  <si>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</si>
  <si>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</si>
  <si>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</si>
  <si>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</si>
  <si>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</si>
  <si>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</si>
  <si>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</si>
  <si>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</si>
  <si>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</si>
  <si>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</si>
  <si>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</si>
  <si>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</si>
  <si>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</si>
  <si>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</si>
  <si>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</si>
  <si>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</si>
  <si>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</si>
  <si>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</si>
  <si>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</si>
  <si>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</si>
  <si>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</si>
  <si>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</si>
  <si>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</si>
  <si>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</si>
  <si>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</si>
  <si>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</si>
  <si>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</si>
  <si>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</si>
  <si>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</si>
  <si>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</si>
  <si>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</si>
  <si>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</si>
  <si>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</si>
  <si>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</si>
  <si>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</si>
  <si>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</si>
  <si>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</si>
  <si>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</si>
  <si>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</si>
  <si>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</si>
  <si>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</si>
  <si>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</si>
  <si>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</si>
  <si>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</si>
  <si>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</si>
  <si>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</si>
  <si>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</si>
  <si>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</si>
  <si>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</si>
  <si>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</si>
  <si>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</si>
  <si>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</si>
  <si>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</si>
  <si>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</si>
  <si>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</si>
  <si>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</si>
  <si>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</si>
  <si>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</si>
  <si>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</si>
  <si>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</si>
  <si>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</si>
  <si>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</si>
  <si>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</si>
  <si>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</si>
  <si>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</si>
  <si>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</si>
  <si>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</si>
  <si>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</si>
  <si>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</si>
  <si>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</si>
  <si>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</si>
  <si>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</si>
  <si>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</si>
  <si>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</si>
  <si>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</si>
  <si>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</si>
  <si>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</si>
  <si>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</si>
  <si>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</si>
  <si>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</si>
  <si>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</si>
  <si>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</si>
  <si>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</si>
  <si>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</si>
  <si>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</si>
  <si>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</si>
  <si>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</si>
  <si>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</si>
  <si>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</si>
  <si>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</si>
  <si>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</si>
  <si>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</si>
  <si>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</si>
  <si>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</si>
  <si>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</si>
  <si>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</si>
  <si>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</si>
  <si>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</si>
  <si>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</si>
  <si>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</si>
  <si>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</si>
  <si>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</si>
  <si>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</si>
  <si>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</si>
  <si>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</si>
  <si>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</si>
  <si>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</si>
  <si>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</si>
  <si>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</si>
  <si>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</si>
  <si>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</si>
  <si>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</si>
  <si>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</si>
  <si>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</si>
  <si>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</si>
  <si>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</si>
  <si>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</si>
  <si>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</si>
  <si>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</si>
  <si>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</si>
  <si>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</si>
  <si>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</si>
  <si>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</si>
  <si>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</si>
  <si>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</si>
  <si>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</si>
  <si>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</si>
  <si>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</si>
  <si>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</si>
  <si>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</si>
  <si>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</si>
  <si>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</si>
  <si>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</si>
  <si>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</si>
  <si>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</si>
  <si>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</si>
  <si>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</si>
  <si>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</si>
  <si>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</si>
  <si>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</si>
  <si>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</si>
  <si>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</si>
  <si>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</si>
  <si>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</si>
  <si>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</si>
  <si>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</si>
  <si>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</si>
  <si>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</si>
  <si>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</si>
  <si>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</si>
  <si>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</si>
  <si>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</si>
  <si>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</si>
  <si>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</si>
  <si>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</si>
  <si>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</si>
  <si>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</si>
  <si>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</si>
  <si>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</si>
  <si>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</si>
  <si>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</si>
  <si>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</si>
  <si>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</si>
  <si>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</si>
  <si>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</si>
  <si>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</si>
  <si>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</si>
  <si>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</si>
  <si>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</si>
  <si>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</si>
  <si>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</si>
  <si>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</si>
  <si>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</si>
  <si>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</si>
  <si>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</si>
  <si>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</si>
  <si>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</si>
  <si>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</si>
  <si>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</si>
  <si>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</si>
  <si>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</si>
  <si>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</si>
  <si>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</si>
  <si>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</si>
  <si>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</si>
  <si>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</si>
  <si>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</si>
  <si>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</si>
  <si>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</si>
  <si>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</si>
  <si>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</si>
  <si>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</si>
  <si>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</si>
  <si>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</si>
  <si>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</si>
  <si>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</si>
  <si>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</si>
  <si>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</si>
  <si>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</si>
  <si>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</si>
  <si>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</si>
  <si>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</si>
  <si>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</si>
  <si>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</si>
  <si>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</si>
  <si>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</si>
  <si>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</si>
  <si>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</si>
  <si>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</si>
  <si>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</si>
  <si>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</si>
  <si>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</si>
  <si>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</si>
  <si>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</si>
  <si>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</si>
  <si>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</si>
  <si>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</si>
  <si>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</si>
  <si>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</si>
  <si>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</si>
  <si>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</si>
  <si>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</si>
  <si>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</si>
  <si>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</si>
  <si>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</si>
  <si>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</si>
  <si>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</si>
  <si>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</si>
  <si>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</si>
  <si>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</si>
  <si>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</si>
  <si>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</si>
  <si>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</si>
  <si>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</si>
  <si>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</si>
  <si>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</si>
  <si>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</si>
  <si>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</si>
  <si>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</si>
  <si>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</si>
  <si>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</si>
  <si>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</si>
  <si>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</si>
  <si>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</si>
  <si>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</si>
  <si>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</si>
  <si>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</si>
  <si>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</si>
  <si>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</si>
  <si>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</si>
  <si>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</si>
  <si>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</si>
  <si>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</si>
  <si>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</si>
  <si>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</si>
  <si>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</si>
  <si>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</si>
  <si>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</si>
  <si>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</si>
  <si>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</si>
  <si>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</si>
  <si>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</si>
  <si>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</si>
  <si>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</si>
  <si>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</si>
  <si>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</si>
  <si>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</si>
  <si>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</si>
  <si>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</si>
  <si>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</si>
  <si>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</si>
  <si>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</si>
  <si>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</si>
  <si>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</si>
  <si>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</si>
  <si>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</si>
  <si>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</si>
  <si>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</si>
  <si>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</si>
  <si>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</si>
  <si>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</si>
  <si>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</si>
  <si>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</si>
  <si>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</si>
  <si>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</si>
  <si>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</si>
  <si>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</si>
  <si>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</si>
  <si>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</si>
  <si>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</si>
  <si>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</si>
  <si>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</si>
  <si>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</si>
  <si>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</si>
  <si>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</si>
  <si>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</si>
  <si>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</si>
  <si>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</si>
  <si>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</si>
  <si>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</si>
  <si>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</si>
  <si>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</si>
  <si>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</si>
  <si>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</si>
  <si>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</si>
  <si>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</si>
  <si>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</si>
  <si>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</si>
  <si>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</si>
  <si>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</si>
  <si>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</si>
  <si>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</si>
  <si>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</si>
  <si>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</si>
  <si>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</si>
  <si>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</si>
  <si>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</si>
  <si>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</si>
  <si>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</si>
  <si>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</si>
  <si>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</si>
  <si>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</si>
  <si>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</si>
  <si>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</si>
  <si>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</si>
  <si>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</si>
  <si>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</si>
  <si>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</si>
  <si>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</si>
  <si>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</si>
  <si>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</si>
  <si>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</si>
  <si>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</si>
  <si>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</si>
  <si>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</si>
  <si>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</si>
  <si>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</si>
  <si>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</si>
  <si>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</si>
  <si>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</si>
  <si>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</si>
  <si>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</si>
  <si>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</si>
  <si>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</si>
  <si>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</si>
  <si>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</si>
  <si>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</si>
  <si>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</si>
  <si>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</si>
  <si>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</si>
  <si>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</si>
  <si>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</si>
  <si>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</si>
  <si>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</si>
  <si>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</si>
  <si>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</si>
  <si>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</si>
  <si>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</si>
  <si>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</si>
  <si>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</si>
  <si>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</si>
  <si>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</si>
  <si>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</si>
  <si>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</si>
  <si>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</si>
  <si>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</si>
  <si>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</si>
  <si>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</si>
  <si>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</si>
  <si>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</si>
  <si>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</si>
  <si>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</si>
  <si>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</si>
  <si>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</si>
  <si>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</si>
  <si>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</si>
  <si>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</si>
  <si>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</si>
  <si>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</si>
  <si>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</si>
  <si>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</si>
  <si>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</si>
  <si>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</si>
  <si>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</si>
  <si>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</si>
  <si>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</si>
  <si>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</si>
  <si>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</si>
  <si>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</si>
  <si>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</si>
  <si>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</si>
  <si>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</si>
  <si>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</si>
  <si>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</si>
  <si>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</si>
  <si>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</si>
  <si>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</si>
  <si>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</si>
  <si>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</si>
  <si>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</si>
  <si>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</si>
  <si>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</si>
  <si>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</si>
  <si>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</si>
  <si>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</si>
  <si>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</si>
  <si>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</si>
  <si>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</si>
  <si>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</si>
  <si>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</si>
  <si>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</si>
  <si>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</si>
  <si>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</si>
  <si>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</si>
  <si>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</si>
  <si>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</si>
  <si>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</si>
  <si>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</si>
  <si>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</si>
  <si>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</si>
  <si>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</si>
  <si>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</si>
  <si>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</si>
  <si>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</si>
  <si>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</si>
  <si>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</si>
  <si>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</si>
  <si>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</si>
  <si>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</si>
  <si>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</si>
  <si>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</si>
  <si>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</si>
  <si>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</si>
  <si>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</si>
  <si>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</si>
  <si>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</si>
  <si>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</si>
  <si>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</si>
  <si>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</si>
  <si>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</si>
  <si>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</si>
  <si>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</si>
  <si>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</si>
  <si>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</si>
  <si>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</si>
  <si>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</si>
  <si>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</si>
  <si>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</si>
  <si>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</si>
  <si>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</si>
  <si>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</si>
  <si>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</si>
  <si>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</si>
  <si>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</si>
  <si>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</si>
  <si>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</si>
  <si>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</si>
  <si>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</si>
  <si>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</si>
  <si>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</si>
  <si>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</si>
  <si>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</si>
  <si>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</si>
  <si>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</si>
  <si>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</si>
  <si>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</si>
  <si>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</si>
  <si>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</si>
  <si>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</si>
  <si>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</si>
  <si>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</si>
  <si>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</si>
  <si>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</si>
  <si>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</si>
  <si>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</si>
  <si>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</si>
  <si>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</si>
  <si>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</si>
  <si>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</si>
  <si>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</si>
  <si>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</si>
  <si>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</si>
  <si>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</si>
  <si>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</si>
  <si>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</si>
  <si>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</si>
  <si>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</si>
  <si>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</si>
  <si>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</si>
  <si>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</si>
  <si>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</si>
  <si>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</si>
  <si>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</si>
  <si>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</si>
  <si>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</si>
  <si>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</si>
  <si>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</si>
  <si>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</si>
  <si>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</si>
  <si>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</si>
  <si>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</si>
  <si>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</si>
  <si>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</si>
  <si>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</si>
  <si>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</si>
  <si>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</si>
  <si>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</si>
  <si>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</si>
  <si>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</si>
  <si>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</si>
  <si>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</si>
  <si>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</si>
  <si>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</si>
  <si>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</si>
  <si>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</si>
  <si>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</si>
  <si>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</si>
  <si>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</si>
  <si>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</si>
  <si>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</si>
  <si>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</si>
  <si>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</si>
  <si>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</si>
  <si>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</si>
  <si>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</si>
  <si>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</si>
  <si>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</si>
  <si>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</si>
  <si>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</si>
  <si>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</si>
  <si>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</si>
  <si>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</si>
  <si>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</si>
  <si>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</si>
  <si>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</si>
  <si>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</si>
  <si>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</si>
  <si>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</si>
  <si>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</si>
  <si>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</si>
  <si>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</si>
  <si>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</si>
  <si>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</si>
  <si>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</si>
  <si>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</si>
  <si>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</si>
  <si>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</si>
  <si>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</si>
  <si>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</si>
  <si>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</si>
  <si>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</si>
  <si>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</si>
  <si>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</si>
  <si>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</si>
  <si>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</si>
  <si>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</si>
  <si>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</si>
  <si>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</si>
  <si>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</si>
  <si>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</si>
  <si>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</si>
  <si>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</si>
  <si>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</si>
  <si>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</si>
  <si>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</si>
  <si>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</si>
  <si>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</si>
  <si>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</si>
  <si>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</si>
  <si>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</si>
  <si>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</si>
  <si>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</si>
  <si>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</si>
  <si>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</si>
  <si>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</si>
  <si>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</si>
  <si>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</si>
  <si>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</si>
  <si>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</si>
  <si>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</si>
  <si>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</si>
  <si>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</si>
  <si>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</si>
  <si>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</si>
  <si>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</si>
  <si>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</si>
  <si>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</si>
  <si>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</si>
  <si>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</si>
  <si>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</si>
  <si>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</si>
  <si>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</si>
  <si>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</si>
  <si>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</si>
  <si>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</si>
  <si>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</si>
  <si>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</si>
  <si>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</si>
  <si>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</si>
  <si>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</si>
  <si>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</si>
  <si>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</si>
  <si>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</si>
  <si>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</si>
  <si>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</si>
  <si>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</si>
  <si>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</si>
  <si>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</si>
  <si>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</si>
  <si>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</si>
  <si>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</si>
  <si>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</si>
  <si>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</si>
  <si>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</si>
  <si>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</si>
  <si>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</si>
  <si>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</si>
  <si>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</si>
  <si>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</si>
  <si>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</si>
  <si>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</si>
  <si>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</si>
  <si>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</si>
  <si>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</si>
  <si>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</si>
  <si>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</si>
  <si>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</si>
  <si>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</si>
  <si>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</si>
  <si>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</si>
  <si>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</si>
  <si>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</si>
  <si>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</si>
  <si>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</si>
  <si>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</si>
  <si>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</si>
  <si>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</si>
  <si>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</si>
  <si>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</si>
  <si>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</si>
  <si>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</si>
  <si>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</si>
  <si>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</si>
  <si>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</si>
  <si>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</si>
  <si>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</si>
  <si>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</si>
  <si>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</si>
  <si>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</si>
  <si>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</si>
  <si>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</si>
  <si>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</si>
  <si>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</si>
  <si>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</si>
  <si>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</si>
  <si>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</si>
  <si>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</si>
  <si>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</si>
  <si>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</si>
  <si>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</si>
  <si>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</si>
  <si>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</si>
  <si>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</si>
  <si>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</si>
  <si>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</si>
  <si>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</si>
  <si>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</si>
  <si>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</si>
  <si>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</si>
  <si>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</si>
  <si>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</si>
  <si>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</si>
  <si>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</si>
  <si>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</si>
  <si>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</si>
  <si>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</si>
  <si>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</si>
  <si>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</si>
  <si>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</si>
  <si>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</si>
  <si>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</si>
  <si>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</si>
  <si>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</si>
  <si>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</si>
  <si>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</si>
  <si>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</si>
  <si>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</si>
  <si>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</si>
  <si>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</si>
  <si>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</si>
  <si>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</si>
  <si>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</si>
  <si>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</si>
  <si>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</si>
  <si>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</si>
  <si>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</si>
  <si>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</si>
  <si>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</si>
  <si>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</si>
  <si>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</si>
  <si>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</si>
  <si>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</si>
  <si>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</si>
  <si>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</si>
  <si>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</si>
  <si>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</si>
  <si>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</si>
  <si>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</si>
  <si>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</si>
  <si>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</si>
  <si>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</si>
  <si>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</si>
  <si>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</si>
  <si>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</si>
  <si>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</si>
  <si>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</si>
  <si>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</si>
  <si>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</si>
  <si>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</si>
  <si>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</si>
  <si>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</si>
  <si>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</si>
  <si>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</si>
  <si>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</si>
  <si>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</si>
  <si>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</si>
  <si>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</si>
  <si>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</si>
  <si>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</si>
  <si>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</si>
  <si>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</si>
  <si>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</si>
  <si>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</si>
  <si>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</si>
  <si>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</si>
  <si>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</si>
  <si>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</si>
  <si>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</si>
  <si>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</si>
  <si>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</si>
  <si>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</si>
  <si>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</si>
  <si>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</si>
  <si>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</si>
  <si>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</si>
  <si>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</si>
  <si>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</si>
  <si>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</si>
  <si>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</si>
  <si>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</si>
  <si>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</si>
  <si>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</si>
  <si>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</si>
  <si>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</si>
  <si>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</si>
  <si>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</si>
  <si>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</si>
  <si>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</si>
  <si>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</si>
  <si>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</si>
  <si>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</si>
  <si>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</si>
  <si>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</si>
  <si>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</si>
  <si>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</si>
  <si>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</si>
  <si>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</si>
  <si>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</si>
  <si>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</si>
  <si>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</si>
  <si>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</si>
  <si>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</si>
  <si>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</si>
  <si>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</si>
  <si>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</si>
  <si>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</si>
  <si>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</si>
  <si>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</si>
  <si>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</si>
  <si>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</si>
  <si>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</si>
  <si>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</si>
  <si>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</si>
  <si>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</si>
  <si>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</si>
  <si>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</si>
  <si>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</si>
  <si>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</si>
  <si>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</si>
  <si>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</si>
  <si>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</si>
  <si>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</si>
  <si>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</si>
  <si>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</si>
  <si>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</si>
  <si>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</si>
  <si>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</si>
  <si>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</si>
  <si>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</si>
  <si>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</si>
  <si>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</si>
  <si>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</si>
  <si>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</si>
  <si>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</si>
  <si>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</si>
  <si>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</si>
  <si>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</si>
  <si>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</si>
  <si>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</si>
  <si>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</si>
  <si>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</si>
  <si>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</si>
  <si>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</si>
  <si>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</si>
  <si>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</si>
  <si>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</si>
  <si>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</si>
  <si>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</si>
  <si>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</si>
  <si>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</si>
  <si>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</si>
  <si>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</si>
  <si>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</si>
  <si>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</si>
  <si>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</si>
  <si>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</si>
  <si>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</si>
  <si>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</si>
  <si>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</si>
  <si>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</si>
  <si>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</si>
  <si>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</si>
  <si>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</si>
  <si>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</si>
  <si>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</si>
  <si>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</si>
  <si>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</si>
  <si>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</si>
  <si>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</si>
  <si>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</si>
  <si>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</si>
  <si>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</si>
  <si>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</si>
  <si>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</si>
  <si>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</si>
  <si>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</si>
  <si>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</si>
  <si>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</si>
  <si>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</si>
  <si>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</si>
  <si>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</si>
  <si>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</si>
  <si>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</si>
  <si>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</si>
  <si>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</si>
  <si>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</si>
  <si>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</si>
  <si>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</si>
  <si>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</si>
  <si>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</si>
  <si>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</si>
  <si>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</si>
  <si>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</si>
  <si>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</si>
  <si>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</si>
  <si>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</si>
  <si>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</si>
  <si>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</si>
  <si>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</si>
  <si>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</si>
  <si>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</si>
  <si>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</si>
  <si>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</si>
  <si>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</si>
  <si>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</si>
  <si>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</si>
  <si>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</si>
  <si>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</si>
  <si>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</si>
  <si>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</si>
  <si>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</si>
  <si>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</si>
  <si>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</si>
  <si>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</si>
  <si>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</si>
  <si>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</si>
  <si>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</si>
  <si>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</si>
  <si>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</si>
  <si>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</si>
  <si>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</si>
  <si>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</si>
  <si>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</si>
  <si>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</si>
  <si>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</si>
  <si>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</si>
  <si>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</si>
  <si>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</si>
  <si>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</si>
  <si>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</si>
  <si>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</si>
  <si>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</si>
  <si>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</si>
  <si>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</si>
  <si>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</si>
  <si>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</si>
  <si>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</si>
  <si>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</si>
  <si>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</si>
  <si>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</si>
  <si>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</si>
  <si>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</si>
  <si>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</si>
  <si>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</si>
  <si>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</si>
  <si>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</si>
  <si>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</si>
  <si>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</si>
  <si>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</si>
  <si>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</si>
  <si>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</si>
  <si>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</si>
  <si>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</si>
  <si>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</si>
  <si>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</si>
  <si>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</si>
  <si>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</si>
  <si>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</si>
  <si>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</si>
  <si>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</si>
  <si>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</si>
  <si>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</si>
  <si>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</si>
  <si>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</si>
  <si>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</si>
  <si>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</si>
  <si>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</si>
  <si>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</si>
  <si>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</si>
  <si>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</si>
  <si>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</si>
  <si>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</si>
  <si>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</si>
  <si>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</si>
  <si>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</si>
  <si>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</si>
  <si>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</si>
  <si>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</si>
  <si>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</si>
  <si>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</si>
  <si>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</si>
  <si>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</si>
  <si>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</si>
  <si>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</si>
  <si>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</si>
  <si>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</si>
  <si>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</si>
  <si>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</si>
  <si>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</si>
  <si>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</si>
  <si>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</si>
  <si>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</si>
  <si>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</si>
  <si>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</si>
  <si>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</si>
  <si>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</si>
  <si>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</si>
  <si>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</si>
  <si>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</si>
  <si>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</si>
  <si>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</si>
  <si>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</si>
  <si>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</si>
  <si>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</si>
  <si>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</si>
  <si>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</si>
  <si>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</si>
  <si>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</si>
  <si>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</si>
  <si>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</si>
  <si>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</si>
  <si>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</si>
  <si>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</si>
  <si>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</si>
  <si>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</si>
  <si>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</si>
  <si>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</si>
  <si>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</si>
  <si>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</si>
  <si>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</si>
  <si>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</si>
  <si>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</si>
  <si>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</si>
  <si>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</si>
  <si>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</si>
  <si>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</si>
  <si>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</si>
  <si>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</si>
  <si>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</si>
  <si>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</si>
  <si>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</si>
  <si>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</si>
  <si>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</si>
  <si>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</si>
  <si>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</si>
  <si>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</si>
  <si>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</si>
  <si>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</si>
  <si>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</si>
  <si>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</si>
  <si>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</si>
  <si>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</si>
  <si>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</si>
  <si>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</si>
  <si>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</si>
  <si>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</si>
  <si>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</si>
  <si>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</si>
  <si>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</si>
  <si>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</si>
  <si>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</si>
  <si>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</si>
  <si>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</si>
  <si>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</si>
  <si>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</si>
  <si>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</si>
  <si>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</si>
  <si>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</si>
  <si>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</si>
  <si>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</si>
  <si>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</si>
  <si>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</si>
  <si>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</si>
  <si>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</si>
  <si>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</si>
  <si>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</si>
  <si>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</si>
  <si>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</si>
  <si>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</si>
  <si>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</si>
  <si>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</si>
  <si>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</si>
  <si>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</si>
  <si>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</si>
  <si>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</si>
  <si>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</si>
  <si>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</si>
  <si>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</si>
  <si>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</si>
  <si>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</si>
  <si>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</si>
  <si>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</si>
  <si>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</si>
  <si>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</si>
  <si>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</si>
  <si>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</si>
  <si>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</si>
  <si>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</si>
  <si>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</si>
  <si>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</si>
  <si>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</si>
  <si>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</si>
  <si>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</si>
  <si>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</si>
  <si>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</si>
  <si>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</si>
  <si>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</si>
  <si>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</si>
  <si>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</si>
  <si>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</si>
  <si>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</si>
  <si>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</si>
  <si>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</si>
  <si>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</si>
  <si>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</si>
  <si>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</si>
  <si>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</si>
  <si>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</si>
  <si>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</si>
  <si>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</si>
  <si>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</si>
  <si>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</si>
  <si>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</si>
  <si>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</si>
  <si>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</si>
  <si>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</si>
  <si>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</si>
  <si>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</si>
  <si>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</si>
  <si>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</si>
  <si>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</si>
  <si>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</si>
  <si>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</si>
  <si>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</si>
  <si>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</si>
  <si>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</si>
  <si>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</si>
  <si>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</si>
  <si>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</si>
  <si>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</si>
  <si>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</si>
  <si>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</si>
  <si>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</si>
  <si>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</si>
  <si>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</si>
  <si>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</si>
  <si>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</si>
  <si>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</si>
  <si>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</si>
  <si>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</si>
  <si>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</si>
  <si>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</si>
  <si>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</si>
  <si>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</si>
  <si>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</si>
  <si>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</si>
  <si>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</si>
  <si>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</si>
  <si>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</si>
  <si>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</si>
  <si>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</si>
  <si>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</si>
  <si>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</si>
  <si>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</si>
  <si>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</si>
  <si>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</si>
  <si>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</si>
  <si>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</si>
  <si>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</si>
  <si>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</si>
  <si>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</si>
  <si>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</si>
  <si>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</si>
  <si>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</si>
  <si>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</si>
  <si>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</si>
  <si>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</si>
  <si>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</si>
  <si>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</si>
  <si>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</si>
  <si>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</si>
  <si>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</si>
  <si>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</si>
  <si>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</si>
  <si>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</si>
  <si>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</si>
  <si>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</si>
  <si>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</si>
  <si>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</si>
  <si>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</si>
  <si>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</si>
  <si>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</si>
  <si>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</si>
  <si>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</si>
  <si>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</si>
  <si>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</si>
  <si>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</si>
  <si>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</si>
  <si>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</si>
  <si>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</si>
  <si>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</si>
  <si>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</si>
  <si>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</si>
  <si>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</si>
  <si>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</si>
  <si>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</si>
  <si>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</si>
  <si>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</si>
  <si>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</si>
  <si>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</si>
  <si>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</si>
  <si>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</si>
  <si>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</si>
  <si>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</si>
  <si>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</si>
  <si>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</si>
  <si>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</si>
  <si>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</si>
  <si>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</si>
  <si>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</si>
  <si>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</si>
  <si>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</si>
  <si>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</si>
  <si>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</si>
  <si>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</si>
  <si>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</si>
  <si>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</si>
  <si>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</si>
  <si>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</si>
  <si>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</si>
  <si>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</si>
  <si>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</si>
  <si>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</si>
  <si>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</si>
  <si>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</si>
  <si>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</si>
  <si>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</si>
  <si>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</si>
  <si>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</si>
  <si>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</si>
  <si>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</si>
  <si>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</si>
  <si>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</si>
  <si>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</si>
  <si>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</si>
  <si>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</si>
  <si>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</si>
  <si>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</si>
  <si>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</si>
  <si>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</si>
  <si>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</si>
  <si>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</si>
  <si>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</si>
  <si>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</si>
  <si>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</si>
  <si>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</si>
  <si>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</si>
  <si>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</si>
  <si>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</si>
  <si>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</si>
  <si>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</si>
  <si>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</si>
  <si>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</si>
  <si>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</si>
  <si>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</si>
  <si>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</si>
  <si>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</si>
  <si>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</si>
  <si>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</si>
  <si>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</si>
  <si>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</si>
  <si>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</si>
  <si>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</si>
  <si>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</si>
  <si>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</si>
  <si>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</si>
  <si>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</si>
  <si>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</si>
  <si>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</si>
  <si>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</si>
  <si>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</si>
  <si>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</si>
  <si>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</si>
  <si>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</si>
  <si>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</si>
  <si>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</si>
  <si>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</si>
  <si>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</si>
  <si>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</si>
  <si>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</si>
  <si>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</si>
  <si>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</si>
  <si>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</si>
  <si>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</si>
  <si>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</si>
  <si>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</si>
  <si>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</si>
  <si>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</si>
  <si>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</si>
  <si>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</si>
  <si>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</si>
  <si>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</si>
  <si>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</si>
  <si>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</si>
  <si>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</si>
  <si>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</si>
  <si>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</si>
  <si>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</si>
  <si>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</si>
  <si>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</si>
  <si>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</si>
  <si>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</si>
  <si>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</si>
  <si>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</si>
  <si>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</si>
  <si>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</si>
  <si>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</si>
  <si>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</si>
  <si>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</si>
  <si>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</si>
  <si>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</si>
  <si>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</si>
  <si>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</si>
  <si>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</si>
  <si>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</si>
  <si>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</si>
  <si>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</si>
  <si>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</si>
  <si>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</si>
  <si>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</si>
  <si>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</si>
  <si>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</si>
  <si>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</si>
  <si>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</si>
  <si>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</si>
  <si>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</si>
  <si>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</si>
  <si>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</si>
  <si>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</si>
  <si>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</si>
  <si>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</si>
  <si>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</si>
  <si>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</si>
  <si>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</si>
  <si>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</si>
  <si>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</si>
  <si>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</si>
  <si>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</si>
  <si>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</si>
  <si>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</si>
  <si>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</si>
  <si>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</si>
  <si>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</si>
  <si>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</si>
  <si>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</si>
  <si>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</si>
  <si>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</si>
  <si>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</si>
  <si>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</si>
  <si>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</si>
  <si>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</si>
  <si>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</si>
  <si>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</si>
  <si>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</si>
  <si>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</si>
  <si>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</si>
  <si>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</si>
  <si>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</si>
  <si>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</si>
  <si>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</si>
  <si>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</si>
  <si>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</si>
  <si>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</si>
  <si>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</si>
  <si>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</si>
  <si>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</si>
  <si>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</si>
  <si>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</si>
  <si>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</si>
  <si>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</si>
  <si>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</si>
  <si>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</si>
  <si>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</si>
  <si>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</si>
  <si>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</si>
  <si>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</si>
  <si>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</si>
  <si>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</si>
  <si>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</si>
  <si>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</si>
  <si>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</si>
  <si>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</si>
  <si>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</si>
  <si>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</si>
  <si>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</si>
  <si>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</si>
  <si>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</si>
  <si>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</si>
  <si>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</si>
  <si>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</si>
  <si>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</si>
  <si>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</si>
  <si>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</si>
  <si>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</si>
  <si>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</si>
  <si>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</si>
  <si>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</si>
  <si>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</si>
  <si>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</si>
  <si>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</si>
  <si>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</si>
  <si>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</si>
  <si>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</si>
  <si>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</si>
  <si>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</si>
  <si>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</si>
  <si>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</si>
  <si>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</si>
  <si>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</si>
  <si>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</si>
  <si>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</si>
  <si>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</si>
  <si>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</si>
  <si>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</si>
  <si>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</si>
  <si>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</si>
  <si>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</si>
  <si>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</si>
  <si>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</si>
  <si>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</si>
  <si>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</si>
  <si>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</si>
  <si>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</si>
  <si>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</si>
  <si>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</si>
  <si>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</si>
  <si>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</si>
  <si>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</si>
  <si>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</si>
  <si>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</si>
  <si>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</si>
  <si>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</si>
  <si>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</si>
  <si>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</si>
  <si>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</si>
  <si>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</si>
  <si>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</si>
  <si>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</si>
  <si>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</si>
  <si>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</si>
  <si>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</si>
  <si>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</si>
  <si>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</si>
  <si>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</si>
  <si>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</si>
  <si>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</si>
  <si>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</si>
  <si>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</si>
  <si>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</si>
  <si>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</si>
  <si>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</si>
  <si>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</si>
  <si>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</si>
  <si>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</si>
  <si>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</si>
  <si>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</si>
  <si>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</si>
  <si>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</si>
  <si>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</si>
  <si>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</si>
  <si>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</si>
  <si>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</si>
  <si>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</si>
  <si>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</si>
  <si>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</si>
  <si>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</si>
  <si>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</si>
  <si>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</si>
  <si>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</si>
  <si>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</si>
  <si>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</si>
  <si>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</si>
  <si>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</si>
  <si>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</si>
  <si>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</si>
  <si>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</si>
  <si>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</si>
  <si>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</si>
  <si>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</si>
  <si>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</si>
  <si>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</si>
  <si>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</si>
  <si>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</si>
  <si>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</si>
  <si>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</si>
  <si>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</si>
  <si>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</si>
  <si>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</si>
  <si>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</si>
  <si>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</si>
  <si>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</si>
  <si>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</si>
  <si>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</si>
  <si>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</si>
  <si>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</si>
  <si>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</si>
  <si>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</si>
  <si>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</si>
  <si>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</si>
  <si>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</si>
  <si>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</si>
  <si>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</si>
  <si>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</si>
  <si>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</si>
  <si>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</si>
  <si>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</si>
  <si>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</si>
  <si>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</si>
  <si>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</si>
  <si>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</si>
  <si>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</si>
  <si>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</si>
  <si>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</si>
  <si>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</si>
  <si>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</si>
  <si>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</si>
  <si>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</si>
  <si>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</si>
  <si>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</si>
  <si>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</si>
  <si>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</si>
  <si>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</si>
  <si>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</si>
  <si>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</si>
  <si>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</si>
  <si>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</si>
  <si>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</si>
  <si>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</si>
  <si>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</si>
  <si>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</si>
  <si>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</si>
  <si>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</si>
  <si>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</si>
  <si>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</si>
  <si>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</si>
  <si>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</si>
  <si>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</si>
  <si>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</si>
  <si>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</si>
  <si>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</si>
  <si>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</si>
  <si>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</si>
  <si>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</si>
  <si>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</si>
  <si>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</si>
  <si>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</si>
  <si>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</si>
  <si>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</si>
  <si>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</si>
  <si>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</si>
  <si>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</si>
  <si>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</si>
  <si>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</si>
  <si>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</si>
  <si>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</si>
  <si>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</si>
  <si>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</si>
  <si>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</si>
  <si>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</si>
  <si>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</si>
  <si>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</si>
  <si>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</si>
  <si>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</si>
  <si>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</si>
  <si>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</si>
  <si>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</si>
  <si>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</si>
  <si>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</si>
  <si>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</si>
  <si>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</si>
  <si>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</si>
  <si>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</si>
  <si>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</si>
  <si>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</si>
  <si>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</si>
  <si>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</si>
  <si>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</si>
  <si>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</si>
  <si>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</si>
  <si>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</si>
  <si>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</si>
  <si>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</si>
  <si>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</si>
  <si>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</si>
  <si>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</si>
  <si>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</si>
  <si>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</si>
  <si>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</si>
  <si>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</si>
  <si>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</si>
  <si>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</si>
  <si>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</si>
  <si>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</si>
  <si>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</si>
  <si>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</si>
  <si>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</si>
  <si>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</si>
  <si>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</si>
  <si>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</si>
  <si>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</si>
  <si>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</si>
  <si>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</si>
  <si>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</si>
  <si>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</si>
  <si>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</si>
  <si>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</si>
  <si>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</si>
  <si>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</si>
  <si>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</si>
  <si>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</si>
  <si>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</si>
  <si>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</si>
  <si>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</si>
  <si>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</si>
  <si>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</si>
  <si>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</si>
  <si>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</si>
  <si>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</si>
  <si>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</si>
  <si>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</si>
  <si>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</si>
  <si>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</si>
  <si>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</si>
  <si>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</si>
  <si>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</si>
  <si>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</si>
  <si>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</si>
  <si>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</si>
  <si>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</si>
  <si>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</si>
  <si>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</si>
  <si>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</si>
  <si>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</si>
  <si>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</si>
  <si>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</si>
  <si>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</si>
  <si>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</si>
  <si>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</si>
  <si>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</si>
  <si>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</si>
  <si>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</si>
  <si>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</si>
  <si>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</si>
  <si>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</si>
  <si>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</si>
  <si>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</si>
  <si>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</si>
  <si>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</si>
  <si>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</si>
  <si>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</si>
  <si>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</si>
  <si>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</si>
  <si>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</si>
  <si>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</si>
  <si>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</si>
  <si>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</si>
  <si>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</si>
  <si>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</si>
  <si>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</si>
  <si>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</si>
  <si>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</si>
  <si>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</si>
  <si>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</si>
  <si>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</si>
  <si>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</si>
  <si>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</si>
  <si>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</si>
  <si>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</si>
  <si>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</si>
  <si>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</si>
  <si>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</si>
  <si>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</si>
  <si>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</si>
  <si>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</si>
  <si>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</si>
  <si>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</si>
  <si>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</si>
  <si>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</si>
  <si>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</si>
  <si>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</si>
  <si>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</si>
  <si>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</si>
  <si>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</si>
  <si>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</si>
  <si>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</si>
  <si>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</si>
  <si>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</si>
  <si>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</si>
  <si>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</si>
  <si>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</si>
  <si>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</si>
  <si>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</si>
  <si>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</si>
  <si>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</si>
  <si>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</si>
  <si>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</si>
  <si>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</si>
  <si>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</si>
  <si>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</si>
  <si>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</si>
  <si>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</si>
  <si>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</si>
  <si>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</si>
  <si>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</si>
  <si>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</si>
  <si>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</si>
  <si>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</si>
  <si>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</si>
  <si>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</si>
  <si>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</si>
  <si>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</si>
  <si>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</si>
  <si>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</si>
  <si>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</si>
  <si>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</si>
  <si>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</si>
  <si>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</si>
  <si>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</si>
  <si>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</si>
  <si>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</si>
  <si>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</si>
  <si>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</si>
  <si>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</si>
  <si>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</si>
  <si>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</si>
  <si>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</si>
  <si>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</si>
  <si>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</si>
  <si>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</si>
  <si>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</si>
  <si>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</si>
  <si>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</si>
  <si>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</si>
  <si>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</si>
  <si>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</si>
  <si>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</si>
  <si>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</si>
  <si>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</si>
  <si>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</si>
  <si>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</si>
  <si>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</si>
  <si>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</si>
  <si>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</si>
  <si>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</si>
  <si>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</si>
  <si>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</si>
  <si>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</si>
  <si>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</si>
  <si>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</si>
  <si>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</si>
  <si>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</si>
  <si>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</si>
  <si>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</si>
  <si>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</si>
  <si>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</si>
  <si>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</si>
  <si>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</si>
  <si>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</si>
  <si>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</si>
  <si>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</si>
  <si>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</si>
  <si>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</si>
  <si>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</si>
  <si>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</si>
  <si>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</si>
  <si>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</si>
  <si>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</si>
  <si>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</si>
  <si>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</si>
  <si>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</si>
  <si>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</si>
  <si>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</si>
  <si>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</si>
  <si>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</si>
  <si>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</si>
  <si>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</si>
  <si>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</si>
  <si>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</si>
  <si>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</si>
  <si>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</si>
  <si>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</si>
  <si>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</si>
  <si>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</si>
  <si>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</si>
  <si>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</si>
  <si>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</si>
  <si>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</si>
  <si>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</si>
  <si>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</si>
  <si>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</si>
  <si>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</si>
  <si>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</si>
  <si>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</si>
  <si>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</si>
  <si>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</si>
  <si>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</si>
  <si>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</si>
  <si>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</si>
  <si>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</si>
  <si>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</si>
  <si>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</si>
  <si>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</si>
  <si>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</si>
  <si>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</si>
  <si>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</si>
  <si>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</si>
  <si>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</si>
  <si>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</si>
  <si>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</si>
  <si>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</si>
  <si>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</si>
  <si>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</si>
  <si>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</si>
  <si>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</si>
  <si>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</si>
  <si>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</si>
  <si>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</si>
  <si>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</si>
  <si>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</si>
  <si>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</si>
  <si>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</si>
  <si>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</si>
  <si>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</si>
  <si>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</si>
  <si>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</si>
  <si>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</si>
  <si>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</si>
  <si>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</si>
  <si>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</si>
  <si>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</si>
  <si>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</si>
  <si>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</si>
  <si>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</si>
  <si>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</si>
  <si>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</si>
  <si>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</si>
  <si>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</si>
  <si>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</si>
  <si>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</si>
  <si>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</si>
  <si>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</si>
  <si>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</si>
  <si>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</si>
  <si>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</si>
  <si>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</si>
  <si>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</si>
  <si>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</si>
  <si>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</si>
  <si>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</si>
  <si>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</si>
  <si>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</si>
  <si>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</si>
  <si>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</si>
  <si>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</si>
  <si>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</si>
  <si>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</si>
  <si>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</si>
  <si>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</si>
  <si>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</si>
  <si>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</si>
  <si>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</si>
  <si>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</si>
  <si>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</si>
  <si>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</si>
  <si>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</si>
  <si>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</si>
  <si>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</si>
  <si>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</si>
  <si>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</si>
  <si>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</si>
  <si>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</si>
  <si>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</si>
  <si>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</si>
  <si>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</si>
  <si>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</si>
  <si>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</si>
  <si>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</si>
  <si>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</si>
  <si>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</si>
  <si>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</si>
  <si>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</si>
  <si>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</si>
  <si>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</si>
  <si>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</si>
  <si>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</si>
  <si>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</si>
  <si>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</si>
  <si>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</si>
  <si>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</si>
  <si>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</si>
  <si>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</si>
  <si>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</si>
  <si>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</si>
  <si>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</si>
  <si>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</si>
  <si>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</si>
  <si>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</si>
  <si>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</si>
  <si>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</si>
  <si>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</si>
  <si>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</si>
  <si>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</si>
  <si>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</si>
  <si>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</si>
  <si>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</si>
  <si>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</si>
  <si>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</si>
  <si>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</si>
  <si>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</si>
  <si>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</si>
  <si>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</si>
  <si>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</si>
  <si>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</si>
  <si>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</si>
  <si>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</si>
  <si>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</si>
  <si>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</si>
  <si>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</si>
  <si>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</si>
  <si>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</si>
  <si>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</si>
  <si>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</si>
  <si>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</si>
  <si>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</si>
  <si>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</si>
  <si>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</si>
  <si>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</si>
  <si>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</si>
  <si>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</si>
  <si>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</si>
  <si>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</si>
  <si>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</si>
  <si>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</si>
  <si>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</si>
  <si>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</si>
  <si>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</si>
  <si>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</si>
  <si>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</si>
  <si>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</si>
  <si>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</si>
  <si>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</si>
  <si>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</si>
  <si>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</si>
  <si>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</si>
  <si>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</si>
  <si>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</si>
  <si>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</si>
  <si>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</si>
  <si>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</si>
  <si>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</si>
  <si>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</si>
  <si>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</si>
  <si>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</si>
  <si>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</si>
  <si>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</si>
  <si>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</si>
  <si>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</si>
  <si>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</si>
  <si>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</si>
  <si>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</si>
  <si>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</si>
  <si>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</si>
  <si>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</si>
  <si>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</si>
  <si>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</si>
  <si>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</si>
  <si>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</si>
  <si>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</si>
  <si>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</si>
  <si>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</si>
  <si>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</si>
  <si>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</si>
  <si>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</si>
  <si>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</si>
  <si>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</si>
  <si>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</si>
  <si>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</si>
  <si>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</si>
  <si>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</si>
  <si>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</si>
  <si>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</si>
  <si>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</si>
  <si>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</si>
  <si>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</si>
  <si>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</si>
  <si>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</si>
  <si>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</si>
  <si>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</si>
  <si>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</si>
  <si>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</si>
  <si>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</si>
  <si>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</si>
  <si>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</si>
  <si>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</si>
  <si>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</si>
  <si>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</si>
  <si>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</si>
  <si>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</si>
  <si>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</si>
  <si>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</si>
  <si>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</si>
  <si>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</si>
  <si>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</si>
  <si>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</si>
  <si>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</si>
  <si>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</si>
  <si>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</si>
  <si>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</si>
  <si>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</si>
  <si>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</si>
  <si>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</si>
  <si>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</si>
  <si>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</si>
  <si>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</si>
  <si>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</si>
  <si>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</si>
  <si>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</si>
  <si>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</si>
  <si>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</si>
  <si>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</si>
  <si>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</si>
  <si>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</si>
  <si>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</si>
  <si>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</si>
  <si>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</si>
  <si>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</si>
  <si>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</si>
  <si>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</si>
  <si>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</si>
  <si>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</si>
  <si>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</si>
  <si>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</si>
  <si>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</si>
  <si>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</si>
  <si>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</si>
  <si>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</si>
  <si>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</si>
  <si>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</si>
  <si>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</si>
  <si>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</si>
  <si>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</si>
  <si>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</si>
  <si>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</si>
  <si>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</si>
  <si>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</si>
  <si>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</si>
  <si>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</si>
  <si>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</si>
  <si>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</si>
  <si>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</si>
  <si>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</si>
  <si>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</si>
  <si>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</si>
  <si>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</si>
  <si>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</si>
  <si>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</si>
  <si>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</si>
  <si>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</si>
  <si>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</si>
  <si>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</si>
  <si>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</si>
  <si>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</si>
  <si>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</si>
  <si>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</si>
  <si>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</si>
  <si>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</si>
  <si>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</si>
  <si>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</si>
  <si>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</si>
  <si>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</si>
  <si>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</si>
  <si>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</si>
  <si>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</si>
  <si>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</si>
  <si>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</si>
  <si>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</si>
  <si>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</si>
  <si>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</si>
  <si>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</si>
  <si>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</si>
  <si>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</si>
  <si>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</si>
  <si>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</si>
  <si>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</si>
  <si>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</si>
  <si>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</si>
  <si>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</si>
  <si>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</si>
  <si>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</si>
  <si>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</si>
  <si>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</si>
  <si>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</si>
  <si>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</si>
  <si>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</si>
  <si>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</si>
  <si>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</si>
  <si>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</si>
  <si>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</si>
  <si>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</si>
  <si>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</si>
  <si>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</si>
  <si>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</si>
  <si>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</si>
  <si>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</si>
  <si>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</si>
  <si>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</si>
  <si>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</si>
  <si>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</si>
  <si>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</si>
  <si>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</si>
  <si>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</si>
  <si>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</si>
  <si>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</si>
  <si>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</si>
  <si>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</si>
  <si>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</si>
  <si>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</si>
  <si>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</si>
  <si>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</si>
  <si>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</si>
  <si>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</si>
  <si>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</si>
  <si>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</si>
  <si>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</si>
  <si>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</si>
  <si>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</si>
  <si>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</si>
  <si>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</si>
  <si>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</si>
  <si>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</si>
  <si>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</si>
  <si>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</si>
  <si>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</si>
  <si>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</si>
  <si>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</si>
  <si>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</si>
  <si>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</si>
  <si>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</si>
  <si>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</si>
  <si>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</si>
  <si>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</si>
  <si>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</si>
  <si>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</si>
  <si>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</si>
  <si>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</si>
  <si>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</si>
  <si>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</si>
  <si>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</si>
  <si>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</si>
  <si>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</si>
  <si>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</si>
  <si>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</si>
  <si>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</si>
  <si>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</si>
  <si>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</si>
  <si>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</si>
  <si>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</si>
  <si>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</si>
  <si>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</si>
  <si>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</si>
  <si>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</si>
  <si>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</si>
  <si>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</si>
  <si>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</si>
  <si>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</si>
  <si>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</si>
  <si>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</si>
  <si>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</si>
  <si>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</si>
  <si>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</si>
  <si>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</si>
  <si>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</si>
  <si>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</si>
  <si>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</si>
  <si>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</si>
  <si>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</si>
  <si>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</si>
  <si>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</si>
  <si>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</si>
  <si>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</si>
  <si>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</si>
  <si>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</si>
  <si>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</si>
  <si>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</si>
  <si>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</si>
  <si>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</si>
  <si>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</si>
  <si>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</si>
  <si>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</si>
  <si>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</si>
  <si>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</si>
  <si>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</si>
  <si>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</si>
  <si>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</si>
  <si>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</si>
  <si>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</si>
  <si>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</si>
  <si>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</si>
  <si>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</si>
  <si>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</si>
  <si>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</si>
  <si>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</si>
  <si>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</si>
  <si>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</si>
  <si>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</si>
  <si>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</si>
  <si>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</si>
  <si>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</si>
  <si>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</si>
  <si>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</si>
  <si>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</si>
  <si>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</si>
  <si>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</si>
  <si>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</si>
  <si>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</si>
  <si>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</si>
  <si>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</si>
  <si>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</si>
  <si>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</si>
  <si>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</si>
  <si>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</si>
  <si>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</si>
  <si>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</si>
  <si>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</si>
  <si>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</si>
  <si>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</si>
  <si>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</si>
  <si>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</si>
  <si>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</si>
  <si>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</si>
  <si>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</si>
  <si>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</si>
  <si>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</si>
  <si>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</si>
  <si>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</si>
  <si>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</si>
  <si>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</si>
  <si>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</si>
  <si>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</si>
  <si>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</si>
  <si>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</si>
  <si>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</si>
  <si>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</si>
  <si>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</si>
  <si>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</si>
  <si>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</si>
  <si>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</si>
  <si>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</si>
  <si>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</si>
  <si>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</si>
  <si>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</si>
  <si>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</si>
  <si>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</si>
  <si>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</si>
  <si>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</si>
  <si>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</si>
  <si>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</si>
  <si>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</si>
  <si>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</si>
  <si>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</si>
  <si>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</si>
  <si>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</si>
  <si>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</si>
  <si>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</si>
  <si>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</si>
  <si>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</si>
  <si>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</si>
  <si>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</si>
  <si>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</si>
  <si>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</si>
  <si>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</si>
  <si>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</si>
  <si>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</si>
  <si>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</si>
  <si>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</si>
  <si>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</si>
  <si>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</si>
  <si>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</si>
  <si>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</si>
  <si>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</si>
  <si>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</si>
  <si>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</si>
  <si>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</si>
  <si>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</si>
  <si>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</si>
  <si>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</si>
  <si>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</si>
  <si>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</si>
  <si>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</si>
  <si>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</si>
  <si>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</si>
  <si>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</si>
  <si>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</si>
  <si>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</si>
  <si>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</si>
  <si>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</si>
  <si>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</si>
  <si>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</si>
  <si>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</si>
  <si>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</si>
  <si>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</si>
  <si>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</si>
  <si>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</si>
  <si>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</si>
  <si>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</si>
  <si>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</si>
  <si>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</si>
  <si>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</si>
  <si>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</si>
  <si>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</si>
  <si>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</si>
  <si>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</si>
  <si>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</si>
  <si>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</si>
  <si>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</si>
  <si>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</si>
  <si>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</si>
  <si>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</si>
  <si>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</si>
  <si>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</si>
  <si>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</si>
  <si>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</si>
  <si>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</si>
  <si>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</si>
  <si>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</si>
  <si>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</si>
  <si>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</si>
  <si>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</si>
  <si>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</si>
  <si>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</si>
  <si>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</si>
  <si>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</si>
  <si>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</si>
  <si>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</si>
  <si>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</si>
  <si>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</si>
  <si>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</si>
  <si>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</si>
  <si>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</si>
  <si>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</si>
  <si>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</si>
  <si>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</si>
  <si>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</si>
  <si>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</si>
  <si>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</si>
  <si>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</si>
  <si>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</si>
  <si>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</si>
  <si>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</si>
  <si>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</si>
  <si>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</si>
  <si>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</si>
  <si>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</si>
  <si>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</si>
  <si>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</si>
  <si>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</si>
  <si>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</si>
  <si>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</si>
  <si>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</si>
  <si>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</si>
  <si>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</si>
  <si>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</si>
  <si>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</si>
  <si>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</si>
  <si>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</si>
  <si>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</si>
  <si>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</si>
  <si>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</si>
  <si>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</si>
  <si>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</si>
  <si>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</si>
  <si>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</si>
  <si>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</si>
  <si>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</si>
  <si>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</si>
  <si>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</si>
  <si>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</si>
  <si>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</si>
  <si>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</si>
  <si>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</si>
  <si>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</si>
  <si>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</si>
  <si>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</si>
  <si>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</si>
  <si>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</si>
  <si>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</si>
  <si>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</si>
  <si>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</si>
  <si>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</si>
  <si>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</si>
  <si>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</si>
  <si>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</si>
  <si>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</si>
  <si>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</si>
  <si>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</si>
  <si>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</si>
  <si>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</si>
  <si>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</si>
  <si>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</si>
  <si>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</si>
  <si>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</si>
  <si>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</si>
  <si>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</si>
  <si>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</si>
  <si>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</si>
  <si>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</si>
  <si>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</si>
  <si>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</si>
  <si>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</si>
  <si>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</si>
  <si>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</si>
  <si>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</si>
  <si>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</si>
  <si>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</si>
  <si>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</si>
  <si>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</si>
  <si>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</si>
  <si>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</si>
  <si>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</si>
  <si>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</si>
  <si>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</si>
  <si>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</si>
  <si>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</si>
  <si>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</si>
  <si>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</si>
  <si>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</si>
  <si>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</si>
  <si>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</si>
  <si>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</si>
  <si>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</si>
  <si>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</si>
  <si>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</si>
  <si>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</si>
  <si>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</si>
  <si>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</si>
  <si>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</si>
  <si>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</si>
  <si>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</si>
  <si>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</si>
  <si>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</si>
  <si>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</si>
  <si>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</si>
  <si>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</si>
  <si>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</si>
  <si>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</si>
  <si>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</si>
  <si>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</si>
  <si>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</si>
  <si>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</si>
  <si>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</si>
  <si>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</si>
  <si>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</si>
  <si>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</si>
  <si>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</si>
  <si>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</si>
  <si>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</si>
  <si>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</si>
  <si>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</si>
  <si>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</si>
  <si>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</si>
  <si>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</si>
  <si>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</si>
  <si>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</si>
  <si>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</si>
  <si>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</si>
  <si>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</si>
  <si>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</si>
  <si>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</si>
  <si>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</si>
  <si>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</si>
  <si>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</si>
  <si>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</si>
  <si>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</si>
  <si>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</si>
  <si>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</si>
  <si>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</si>
  <si>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</si>
  <si>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</si>
  <si>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</si>
  <si>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</si>
  <si>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</si>
  <si>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</si>
  <si>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</si>
  <si>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</si>
  <si>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</si>
  <si>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</si>
  <si>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</si>
  <si>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</si>
  <si>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</si>
  <si>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</si>
  <si>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</si>
  <si>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</si>
  <si>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</si>
  <si>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</si>
  <si>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</si>
  <si>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</si>
  <si>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</si>
  <si>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</si>
  <si>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</si>
  <si>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</si>
  <si>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</si>
  <si>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</si>
  <si>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</si>
  <si>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</si>
  <si>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</si>
  <si>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</si>
  <si>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</si>
  <si>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</si>
  <si>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</si>
  <si>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</si>
  <si>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</si>
  <si>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</si>
  <si>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</si>
  <si>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</si>
  <si>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</si>
  <si>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</si>
  <si>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</si>
  <si>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</si>
  <si>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</si>
  <si>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</si>
  <si>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</si>
  <si>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</si>
  <si>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</si>
  <si>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</si>
  <si>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</si>
  <si>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</si>
  <si>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</si>
  <si>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</si>
  <si>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</si>
  <si>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</si>
  <si>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</si>
  <si>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</si>
  <si>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</si>
  <si>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</si>
  <si>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</si>
  <si>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</si>
  <si>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</si>
  <si>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</si>
  <si>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</si>
  <si>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</si>
  <si>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</si>
  <si>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</si>
  <si>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</si>
  <si>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</si>
  <si>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</si>
  <si>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</si>
  <si>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</si>
  <si>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</si>
  <si>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</si>
  <si>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</si>
  <si>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</si>
  <si>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</si>
  <si>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</si>
  <si>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</si>
  <si>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</si>
  <si>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</si>
  <si>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</si>
  <si>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</si>
  <si>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</si>
  <si>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</si>
  <si>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</si>
  <si>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</si>
  <si>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</si>
  <si>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</si>
  <si>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</si>
  <si>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</si>
  <si>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</si>
  <si>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</si>
  <si>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</si>
  <si>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</si>
  <si>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</si>
  <si>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</si>
  <si>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</si>
  <si>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</si>
  <si>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</si>
  <si>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</si>
  <si>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</si>
  <si>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</si>
  <si>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</si>
  <si>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</si>
  <si>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</si>
  <si>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</si>
  <si>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</si>
  <si>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</si>
  <si>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</si>
  <si>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</si>
  <si>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</si>
  <si>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</si>
  <si>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</si>
  <si>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</si>
  <si>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</si>
  <si>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</si>
  <si>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</si>
  <si>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</si>
  <si>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</si>
  <si>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</si>
  <si>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</si>
  <si>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</si>
  <si>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</si>
  <si>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</si>
  <si>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</si>
  <si>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</si>
  <si>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</si>
  <si>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</si>
  <si>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</si>
  <si>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</si>
  <si>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</si>
  <si>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</si>
  <si>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</si>
  <si>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</si>
  <si>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</si>
  <si>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</si>
  <si>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</si>
  <si>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</si>
  <si>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</si>
  <si>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</si>
  <si>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</si>
  <si>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</si>
  <si>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</si>
  <si>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</si>
  <si>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</si>
  <si>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</si>
  <si>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</si>
  <si>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</si>
  <si>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</si>
  <si>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</si>
  <si>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</si>
  <si>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</si>
  <si>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</si>
  <si>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</si>
  <si>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</si>
  <si>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</si>
  <si>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</si>
  <si>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</si>
  <si>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</si>
  <si>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</si>
  <si>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</si>
  <si>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</si>
  <si>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</si>
  <si>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</si>
  <si>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</si>
  <si>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</si>
  <si>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</si>
  <si>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</si>
  <si>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</si>
  <si>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</si>
  <si>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</si>
  <si>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</si>
  <si>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</si>
  <si>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</si>
  <si>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</si>
  <si>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</si>
  <si>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</si>
  <si>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</si>
  <si>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</si>
  <si>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</si>
  <si>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</si>
  <si>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</si>
  <si>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</si>
  <si>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</si>
  <si>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</si>
  <si>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</si>
  <si>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</si>
  <si>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</si>
  <si>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</si>
  <si>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</si>
  <si>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</si>
  <si>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</si>
  <si>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</si>
  <si>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</si>
  <si>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</si>
  <si>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</si>
  <si>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</si>
  <si>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</si>
  <si>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</si>
  <si>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</si>
  <si>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</si>
  <si>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</si>
  <si>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</si>
  <si>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</si>
  <si>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</si>
  <si>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</si>
  <si>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</si>
  <si>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</si>
  <si>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</si>
  <si>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</si>
  <si>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</si>
  <si>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</si>
  <si>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</si>
  <si>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</si>
  <si>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</si>
  <si>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</si>
  <si>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</si>
  <si>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</si>
  <si>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</si>
  <si>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</si>
  <si>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</si>
  <si>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</si>
  <si>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</si>
  <si>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</si>
  <si>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</si>
  <si>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</si>
  <si>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</si>
  <si>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</si>
  <si>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</si>
  <si>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</si>
  <si>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</si>
  <si>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</si>
  <si>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</si>
  <si>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</si>
  <si>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</si>
  <si>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</si>
  <si>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</si>
  <si>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</si>
  <si>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</si>
  <si>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</si>
  <si>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</si>
  <si>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</si>
  <si>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</si>
  <si>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</si>
  <si>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</si>
  <si>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</si>
  <si>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</si>
  <si>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</si>
  <si>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</si>
  <si>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</si>
  <si>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</si>
  <si>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</si>
  <si>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</si>
  <si>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</si>
  <si>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</si>
  <si>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</si>
  <si>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</si>
  <si>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</si>
  <si>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</si>
  <si>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</si>
  <si>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</si>
  <si>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</si>
  <si>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</si>
  <si>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</si>
  <si>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</si>
  <si>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</si>
  <si>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</si>
  <si>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</si>
  <si>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</si>
  <si>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</si>
  <si>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</si>
  <si>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</si>
  <si>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</si>
  <si>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</si>
  <si>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</si>
  <si>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</si>
  <si>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</si>
  <si>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</si>
  <si>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</si>
  <si>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</si>
  <si>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</si>
  <si>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</si>
  <si>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</si>
  <si>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</si>
  <si>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</si>
  <si>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</si>
  <si>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</si>
  <si>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</si>
  <si>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</si>
  <si>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</si>
  <si>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</si>
  <si>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</si>
  <si>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</si>
  <si>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</si>
  <si>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</si>
  <si>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</si>
  <si>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</si>
  <si>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</si>
  <si>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</si>
  <si>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</si>
  <si>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</si>
  <si>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</si>
  <si>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</si>
  <si>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</si>
  <si>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</si>
  <si>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</si>
  <si>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</si>
  <si>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</si>
  <si>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</si>
  <si>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</si>
  <si>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</si>
  <si>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</si>
  <si>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</si>
  <si>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</si>
  <si>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</si>
  <si>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</si>
  <si>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</si>
  <si>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</si>
  <si>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</si>
  <si>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</si>
  <si>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</si>
  <si>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</si>
  <si>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</si>
  <si>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</si>
  <si>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</si>
  <si>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</si>
  <si>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</si>
  <si>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</si>
  <si>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</si>
  <si>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</si>
  <si>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</si>
  <si>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</si>
  <si>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</si>
  <si>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</si>
  <si>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</si>
  <si>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</si>
  <si>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</si>
  <si>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</si>
  <si>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</si>
  <si>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</si>
  <si>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</si>
  <si>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</si>
  <si>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</si>
  <si>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</si>
  <si>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</si>
  <si>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</si>
  <si>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</si>
  <si>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</si>
  <si>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</si>
  <si>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</si>
  <si>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</si>
  <si>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</si>
  <si>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</si>
  <si>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</si>
  <si>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</si>
  <si>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</si>
  <si>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</si>
  <si>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</si>
  <si>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</si>
  <si>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</si>
  <si>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</si>
  <si>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</si>
  <si>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</si>
  <si>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</si>
  <si>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</si>
  <si>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</si>
  <si>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</si>
  <si>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</si>
  <si>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</si>
  <si>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</si>
  <si>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</si>
  <si>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</si>
  <si>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</si>
  <si>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</si>
  <si>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</si>
  <si>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</si>
  <si>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</si>
  <si>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</si>
  <si>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</si>
  <si>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</si>
  <si>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</si>
  <si>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</si>
  <si>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</si>
  <si>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</si>
  <si>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</si>
  <si>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</si>
  <si>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</si>
  <si>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</si>
  <si>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</si>
  <si>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</si>
  <si>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</si>
  <si>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</si>
  <si>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</si>
  <si>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</si>
  <si>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</si>
  <si>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</si>
  <si>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</si>
  <si>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</si>
  <si>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</si>
  <si>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</si>
  <si>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</si>
  <si>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</si>
  <si>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</si>
  <si>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</si>
  <si>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</si>
  <si>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</si>
  <si>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</si>
  <si>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</si>
  <si>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</si>
  <si>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</si>
  <si>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</si>
  <si>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</si>
  <si>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</si>
  <si>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</si>
  <si>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</si>
  <si>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</si>
  <si>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</si>
  <si>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</si>
  <si>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</si>
  <si>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</si>
  <si>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</si>
  <si>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</si>
  <si>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</si>
  <si>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</si>
  <si>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</si>
  <si>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</si>
  <si>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</si>
  <si>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</si>
  <si>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</si>
  <si>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</si>
  <si>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</si>
  <si>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</si>
  <si>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</si>
  <si>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</si>
  <si>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</si>
  <si>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</si>
  <si>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</si>
  <si>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</si>
  <si>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</si>
  <si>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</si>
  <si>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</si>
  <si>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</si>
  <si>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</si>
  <si>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</si>
  <si>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</si>
  <si>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</si>
  <si>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</si>
  <si>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</si>
  <si>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</si>
  <si>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</si>
  <si>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</si>
  <si>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</si>
  <si>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</si>
  <si>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</si>
  <si>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</si>
  <si>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</si>
  <si>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</si>
  <si>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</si>
  <si>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</si>
  <si>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</si>
  <si>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</si>
  <si>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</si>
  <si>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</si>
  <si>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</si>
  <si>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</si>
  <si>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</si>
  <si>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</si>
  <si>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</si>
  <si>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</si>
  <si>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</si>
  <si>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</si>
  <si>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</si>
  <si>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</si>
  <si>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</si>
  <si>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</si>
  <si>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</si>
  <si>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</si>
  <si>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</si>
  <si>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</si>
  <si>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</si>
  <si>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</si>
  <si>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</si>
  <si>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</si>
  <si>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</si>
  <si>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</si>
  <si>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</si>
  <si>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</si>
  <si>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</si>
  <si>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</si>
  <si>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</si>
  <si>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</si>
  <si>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</si>
  <si>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</si>
  <si>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</si>
  <si>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</si>
  <si>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</si>
  <si>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</si>
  <si>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</si>
  <si>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</si>
  <si>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</si>
  <si>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</si>
  <si>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</si>
  <si>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</si>
  <si>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</si>
  <si>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</si>
  <si>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</si>
  <si>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</si>
  <si>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</si>
  <si>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</si>
  <si>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</si>
  <si>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</si>
  <si>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</si>
  <si>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</si>
  <si>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</si>
  <si>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</si>
  <si>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</si>
  <si>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</si>
  <si>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</si>
  <si>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</si>
  <si>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</si>
  <si>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</si>
  <si>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</si>
  <si>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</si>
  <si>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</si>
  <si>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</si>
  <si>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</si>
  <si>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</si>
  <si>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</si>
  <si>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</si>
  <si>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</si>
  <si>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</si>
  <si>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</si>
  <si>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</si>
  <si>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</si>
  <si>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</si>
  <si>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</si>
  <si>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</si>
  <si>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</si>
  <si>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</si>
  <si>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</si>
  <si>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</si>
  <si>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</si>
  <si>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</si>
  <si>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</si>
  <si>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</si>
  <si>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</si>
  <si>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</si>
  <si>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</si>
  <si>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</si>
  <si>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</si>
  <si>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</si>
  <si>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</si>
  <si>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</si>
  <si>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</si>
  <si>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</si>
  <si>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</si>
  <si>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</si>
  <si>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</si>
  <si>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</si>
  <si>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</si>
  <si>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</si>
  <si>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</si>
  <si>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</si>
  <si>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</si>
  <si>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</si>
  <si>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</si>
  <si>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</si>
  <si>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</si>
  <si>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</si>
  <si>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</si>
  <si>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</si>
  <si>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</si>
  <si>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</si>
  <si>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</si>
  <si>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</si>
  <si>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</si>
  <si>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</si>
  <si>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</si>
  <si>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</si>
  <si>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</si>
  <si>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</si>
  <si>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</si>
  <si>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</si>
  <si>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</si>
  <si>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</si>
  <si>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</si>
  <si>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</si>
  <si>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</si>
  <si>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</si>
  <si>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</si>
  <si>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</si>
  <si>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</si>
  <si>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</si>
  <si>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</si>
  <si>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</si>
  <si>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</si>
  <si>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</si>
  <si>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</si>
  <si>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</si>
  <si>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</si>
  <si>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</si>
  <si>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</si>
  <si>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</si>
  <si>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</si>
  <si>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</si>
  <si>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</si>
  <si>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</si>
  <si>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</si>
  <si>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</si>
  <si>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</si>
  <si>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</si>
  <si>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</si>
  <si>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</si>
  <si>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</si>
  <si>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</si>
  <si>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</si>
  <si>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</si>
  <si>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</si>
  <si>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</si>
  <si>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</si>
  <si>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</si>
  <si>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</si>
  <si>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</si>
  <si>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</si>
  <si>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</si>
  <si>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</si>
  <si>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</si>
  <si>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</si>
  <si>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</si>
  <si>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</si>
  <si>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</si>
  <si>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</si>
  <si>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</si>
  <si>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</si>
  <si>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</si>
  <si>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</si>
  <si>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</si>
  <si>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</si>
  <si>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</si>
  <si>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</si>
  <si>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</si>
  <si>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</si>
  <si>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</si>
  <si>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</si>
  <si>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</si>
  <si>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</si>
  <si>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</si>
  <si>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</si>
  <si>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</si>
  <si>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</si>
  <si>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</si>
  <si>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</si>
  <si>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</si>
  <si>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</si>
  <si>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</si>
  <si>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</si>
  <si>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</si>
  <si>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</si>
  <si>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</si>
  <si>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</si>
  <si>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</si>
  <si>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</si>
  <si>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</si>
  <si>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</si>
  <si>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</si>
  <si>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</si>
  <si>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</si>
  <si>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</si>
  <si>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</si>
  <si>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</si>
  <si>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</si>
  <si>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</si>
  <si>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</si>
  <si>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</si>
  <si>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</si>
  <si>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</si>
  <si>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</si>
  <si>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</si>
  <si>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</si>
  <si>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</si>
  <si>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</si>
  <si>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</si>
  <si>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</si>
  <si>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</si>
  <si>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</si>
  <si>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</si>
  <si>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</si>
  <si>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</si>
  <si>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</si>
  <si>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</si>
  <si>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</si>
  <si>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</si>
  <si>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</si>
  <si>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</si>
  <si>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</si>
  <si>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</si>
  <si>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</si>
  <si>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</si>
  <si>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</si>
  <si>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</si>
  <si>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</si>
  <si>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</si>
  <si>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</si>
  <si>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</si>
  <si>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</si>
  <si>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</si>
  <si>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</si>
  <si>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</si>
  <si>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</si>
  <si>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</si>
  <si>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</si>
  <si>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</si>
  <si>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</si>
  <si>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</si>
  <si>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</si>
  <si>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</si>
  <si>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</si>
  <si>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</si>
  <si>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</si>
  <si>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</si>
  <si>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</si>
  <si>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</si>
  <si>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</si>
  <si>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</si>
  <si>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</si>
  <si>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</si>
  <si>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</si>
  <si>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</si>
  <si>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</si>
  <si>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</si>
  <si>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</si>
  <si>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</si>
  <si>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</si>
  <si>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</si>
  <si>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</si>
  <si>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</si>
  <si>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</si>
  <si>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</si>
  <si>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</si>
  <si>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</si>
  <si>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</si>
  <si>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</si>
  <si>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</si>
  <si>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</si>
  <si>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</si>
  <si>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</si>
  <si>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</si>
  <si>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</si>
  <si>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</si>
  <si>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</si>
  <si>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</si>
  <si>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</si>
  <si>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</si>
  <si>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</si>
  <si>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</si>
  <si>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</si>
  <si>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</si>
  <si>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</si>
  <si>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</si>
  <si>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</si>
  <si>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</si>
  <si>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</si>
  <si>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</si>
  <si>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</si>
  <si>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</si>
  <si>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</si>
  <si>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</si>
  <si>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</si>
  <si>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</si>
  <si>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</si>
  <si>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</si>
  <si>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</si>
  <si>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</si>
  <si>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</si>
  <si>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</si>
  <si>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</si>
  <si>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</si>
  <si>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</si>
  <si>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</si>
  <si>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</si>
  <si>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</si>
  <si>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</si>
  <si>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</si>
  <si>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</si>
  <si>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</si>
  <si>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</si>
  <si>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</si>
  <si>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</si>
  <si>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</si>
  <si>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</si>
  <si>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</si>
  <si>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</si>
  <si>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</si>
  <si>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</si>
  <si>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</si>
  <si>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</si>
  <si>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</si>
  <si>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</si>
  <si>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</si>
  <si>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</si>
  <si>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</si>
  <si>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</si>
  <si>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</si>
  <si>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</si>
  <si>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</si>
  <si>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</si>
  <si>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</si>
  <si>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</si>
  <si>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</si>
  <si>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</si>
  <si>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</si>
  <si>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</si>
  <si>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</si>
  <si>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</si>
  <si>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</si>
  <si>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</si>
  <si>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</si>
  <si>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</si>
  <si>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</si>
  <si>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</si>
  <si>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</si>
  <si>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</si>
  <si>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</si>
  <si>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</si>
  <si>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</si>
  <si>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</si>
  <si>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</si>
  <si>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</si>
  <si>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</si>
  <si>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</si>
  <si>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</si>
  <si>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</si>
  <si>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</si>
  <si>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</si>
  <si>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</si>
  <si>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</si>
  <si>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</si>
  <si>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</si>
  <si>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</si>
  <si>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</si>
  <si>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</si>
  <si>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</si>
  <si>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</si>
  <si>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</si>
  <si>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</si>
  <si>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</si>
  <si>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</si>
  <si>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</si>
  <si>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</si>
  <si>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</si>
  <si>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</si>
  <si>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</si>
  <si>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</si>
  <si>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</si>
  <si>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</si>
  <si>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</si>
  <si>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</si>
  <si>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</si>
  <si>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</si>
  <si>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</si>
  <si>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</si>
  <si>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</si>
  <si>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</si>
  <si>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</si>
  <si>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</si>
  <si>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</si>
  <si>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</si>
  <si>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</si>
  <si>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</si>
  <si>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</si>
  <si>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</si>
  <si>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</si>
  <si>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</si>
  <si>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</si>
  <si>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</si>
  <si>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</si>
  <si>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</si>
  <si>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</si>
  <si>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</si>
  <si>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</si>
  <si>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</si>
  <si>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</si>
  <si>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</si>
  <si>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</si>
  <si>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</si>
  <si>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</si>
  <si>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</si>
  <si>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</si>
  <si>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</si>
  <si>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</si>
  <si>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</si>
  <si>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</si>
  <si>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</si>
  <si>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</si>
  <si>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</si>
  <si>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</si>
  <si>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</si>
  <si>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</si>
  <si>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</si>
  <si>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</si>
  <si>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</si>
  <si>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</si>
  <si>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</si>
  <si>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</si>
  <si>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</si>
  <si>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</si>
  <si>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</si>
  <si>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</si>
  <si>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</si>
  <si>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</si>
  <si>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</si>
  <si>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</si>
  <si>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</si>
  <si>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</si>
  <si>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</si>
  <si>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</si>
  <si>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</si>
  <si>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</si>
  <si>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</si>
  <si>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</si>
  <si>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</si>
  <si>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</si>
  <si>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</si>
  <si>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</si>
  <si>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</si>
  <si>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</si>
  <si>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</si>
  <si>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</si>
  <si>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</si>
  <si>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</si>
  <si>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</si>
  <si>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</si>
  <si>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</si>
  <si>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</si>
  <si>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</si>
  <si>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</si>
  <si>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</si>
  <si>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</si>
  <si>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</si>
  <si>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</si>
  <si>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</si>
  <si>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</si>
  <si>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</si>
  <si>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</si>
  <si>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</si>
  <si>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</si>
  <si>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</si>
  <si>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</si>
  <si>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</si>
  <si>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</si>
  <si>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</si>
  <si>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</si>
  <si>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</si>
  <si>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</si>
  <si>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</si>
  <si>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</si>
  <si>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</si>
  <si>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</si>
  <si>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</si>
  <si>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</si>
  <si>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</si>
  <si>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</si>
  <si>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</si>
  <si>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</si>
  <si>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</si>
  <si>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</si>
  <si>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</si>
  <si>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</si>
  <si>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</si>
  <si>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</si>
  <si>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</si>
  <si>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</si>
  <si>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</si>
  <si>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</si>
  <si>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</si>
  <si>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</si>
  <si>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</si>
  <si>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</si>
  <si>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</si>
  <si>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</si>
  <si>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</si>
  <si>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</si>
  <si>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</si>
  <si>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</si>
  <si>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</si>
  <si>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</si>
  <si>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</si>
  <si>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</si>
  <si>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</si>
  <si>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</si>
  <si>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</si>
  <si>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</si>
  <si>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</si>
  <si>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</si>
  <si>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</si>
  <si>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</si>
  <si>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</si>
  <si>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</si>
  <si>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</si>
  <si>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</si>
  <si>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</si>
  <si>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</si>
  <si>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</si>
  <si>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</si>
  <si>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</si>
  <si>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</si>
  <si>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</si>
  <si>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</si>
  <si>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</si>
  <si>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</si>
  <si>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</si>
  <si>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</si>
  <si>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</si>
  <si>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</si>
  <si>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</si>
  <si>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</si>
  <si>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</si>
  <si>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</si>
  <si>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</si>
  <si>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</si>
  <si>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</si>
  <si>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</si>
  <si>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</si>
  <si>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</si>
  <si>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</si>
  <si>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</si>
  <si>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</si>
  <si>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</si>
  <si>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</si>
  <si>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</si>
  <si>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</si>
  <si>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</si>
  <si>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</si>
  <si>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</si>
  <si>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</si>
  <si>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</si>
  <si>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</si>
  <si>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</si>
  <si>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</si>
  <si>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</si>
  <si>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</si>
  <si>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</si>
  <si>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</si>
  <si>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</si>
  <si>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</si>
  <si>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</si>
  <si>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</si>
  <si>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</si>
  <si>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</si>
  <si>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</si>
  <si>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</si>
  <si>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</si>
  <si>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</si>
  <si>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</si>
  <si>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</si>
  <si>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</si>
  <si>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</si>
  <si>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</si>
  <si>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</si>
  <si>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</si>
  <si>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</si>
  <si>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</si>
  <si>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</si>
  <si>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</si>
  <si>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</si>
  <si>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</si>
  <si>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</si>
  <si>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</si>
  <si>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</si>
  <si>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</si>
  <si>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</si>
  <si>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</si>
  <si>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</si>
  <si>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</si>
  <si>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</si>
  <si>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</si>
  <si>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</si>
  <si>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</si>
  <si>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</si>
  <si>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</si>
  <si>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</si>
  <si>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</si>
  <si>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</si>
  <si>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</si>
  <si>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</si>
  <si>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</si>
  <si>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</si>
  <si>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</si>
  <si>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</si>
  <si>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</si>
  <si>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</si>
  <si>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</si>
  <si>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</si>
  <si>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</si>
  <si>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</si>
  <si>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</si>
  <si>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</si>
  <si>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</si>
  <si>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</si>
  <si>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</si>
  <si>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</si>
  <si>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</si>
  <si>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</si>
  <si>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</si>
  <si>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</si>
  <si>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</si>
  <si>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</si>
  <si>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</si>
  <si>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</si>
  <si>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</si>
  <si>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</si>
  <si>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</si>
  <si>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</si>
  <si>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</si>
  <si>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</si>
  <si>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</si>
  <si>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</si>
  <si>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</si>
  <si>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</si>
  <si>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</si>
  <si>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</si>
  <si>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</si>
  <si>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</si>
  <si>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</si>
  <si>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</si>
  <si>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</si>
  <si>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</si>
  <si>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</si>
  <si>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</si>
  <si>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</si>
  <si>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</si>
  <si>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</si>
  <si>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</si>
  <si>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</si>
  <si>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</si>
  <si>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</si>
  <si>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</si>
  <si>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</si>
  <si>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</si>
  <si>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</si>
  <si>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</si>
  <si>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</si>
  <si>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</si>
  <si>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</si>
  <si>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</si>
  <si>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</si>
  <si>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</si>
  <si>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</si>
  <si>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</si>
  <si>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</si>
  <si>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</si>
  <si>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</si>
  <si>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</si>
  <si>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</si>
  <si>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</si>
  <si>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</si>
  <si>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</si>
  <si>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</si>
  <si>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</si>
  <si>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</si>
  <si>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</si>
  <si>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</si>
  <si>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</si>
  <si>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</si>
  <si>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</si>
  <si>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</si>
  <si>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</si>
  <si>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</si>
  <si>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</si>
  <si>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</si>
  <si>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</si>
  <si>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</si>
  <si>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</si>
  <si>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</si>
  <si>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</si>
  <si>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</si>
  <si>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</si>
  <si>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</si>
  <si>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</si>
  <si>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</si>
  <si>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</si>
  <si>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</si>
  <si>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</si>
  <si>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</si>
  <si>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</si>
  <si>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</si>
  <si>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</si>
  <si>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</si>
  <si>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</si>
  <si>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</si>
  <si>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</si>
  <si>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</si>
  <si>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</si>
  <si>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</si>
  <si>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</si>
  <si>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</si>
  <si>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</si>
  <si>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</si>
  <si>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</si>
  <si>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</si>
  <si>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</si>
  <si>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</si>
  <si>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</si>
  <si>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</si>
  <si>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</si>
  <si>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</si>
  <si>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</si>
  <si>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</si>
  <si>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</si>
  <si>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</si>
  <si>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</si>
  <si>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</si>
  <si>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</si>
  <si>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</si>
  <si>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</si>
  <si>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</si>
  <si>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</si>
  <si>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</si>
  <si>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</si>
  <si>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</si>
  <si>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</si>
  <si>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</si>
  <si>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</si>
  <si>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</si>
  <si>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</si>
  <si>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</si>
  <si>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</si>
  <si>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</si>
  <si>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</si>
  <si>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</si>
  <si>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</si>
  <si>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</si>
  <si>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</si>
  <si>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</si>
  <si>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</si>
  <si>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</si>
  <si>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</si>
  <si>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</si>
  <si>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</si>
  <si>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</si>
  <si>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</si>
  <si>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</si>
  <si>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</si>
  <si>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</si>
  <si>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</si>
  <si>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</si>
  <si>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</si>
  <si>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</si>
  <si>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</si>
  <si>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</si>
  <si>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</si>
  <si>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</si>
  <si>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</si>
  <si>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</si>
  <si>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</si>
  <si>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</si>
  <si>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</si>
  <si>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</si>
  <si>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</si>
  <si>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</si>
  <si>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</si>
  <si>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</si>
  <si>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</si>
  <si>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</si>
  <si>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</si>
  <si>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</si>
  <si>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</si>
  <si>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</si>
  <si>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</si>
  <si>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</si>
  <si>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</si>
  <si>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</si>
  <si>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</si>
  <si>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</si>
  <si>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</si>
  <si>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</si>
  <si>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</si>
  <si>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</si>
  <si>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</si>
  <si>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</si>
  <si>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</si>
  <si>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</si>
  <si>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</si>
  <si>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</si>
  <si>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</si>
  <si>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</si>
  <si>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</si>
  <si>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</si>
  <si>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</si>
  <si>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</si>
  <si>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</si>
  <si>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</si>
  <si>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</si>
  <si>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</si>
  <si>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</si>
  <si>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</si>
  <si>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</si>
  <si>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</si>
  <si>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</si>
  <si>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</si>
  <si>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</si>
  <si>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</si>
  <si>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</si>
  <si>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</si>
  <si>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</si>
  <si>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</si>
  <si>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</si>
  <si>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</si>
  <si>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</si>
  <si>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</si>
  <si>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</si>
  <si>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</si>
  <si>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</si>
  <si>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</si>
  <si>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</si>
  <si>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</si>
  <si>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</si>
  <si>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</si>
  <si>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</si>
  <si>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</si>
  <si>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</si>
  <si>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</si>
  <si>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</si>
  <si>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</si>
  <si>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</si>
  <si>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</si>
  <si>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</si>
  <si>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</si>
  <si>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</si>
  <si>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</si>
  <si>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</si>
  <si>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</si>
  <si>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</si>
  <si>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</si>
  <si>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</si>
  <si>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</si>
  <si>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</si>
  <si>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</si>
  <si>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</si>
  <si>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</si>
  <si>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</si>
  <si>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</si>
  <si>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</si>
  <si>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</si>
  <si>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</si>
  <si>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</si>
  <si>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</si>
  <si>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</si>
  <si>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</si>
  <si>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</si>
  <si>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</si>
  <si>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</si>
  <si>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</si>
  <si>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</si>
  <si>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</si>
  <si>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</si>
  <si>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</si>
  <si>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</si>
  <si>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</si>
  <si>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</si>
  <si>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</si>
  <si>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</si>
  <si>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</si>
  <si>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</si>
  <si>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</si>
  <si>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</si>
  <si>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</si>
  <si>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</si>
  <si>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</si>
  <si>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</si>
  <si>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</si>
  <si>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</si>
  <si>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</si>
  <si>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</si>
  <si>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</si>
  <si>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</si>
  <si>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</si>
  <si>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</si>
  <si>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</si>
  <si>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</si>
  <si>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</si>
  <si>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</si>
  <si>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</si>
  <si>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</si>
  <si>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</si>
  <si>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</si>
  <si>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</si>
  <si>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</si>
  <si>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</si>
  <si>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</si>
  <si>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</si>
  <si>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</si>
  <si>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</si>
  <si>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</si>
  <si>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</si>
  <si>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</si>
  <si>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</si>
  <si>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</si>
  <si>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</si>
  <si>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</si>
  <si>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</si>
  <si>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</si>
  <si>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</si>
  <si>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</si>
  <si>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</si>
  <si>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</si>
  <si>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</si>
  <si>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</si>
  <si>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</si>
  <si>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</si>
  <si>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</si>
  <si>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</si>
  <si>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</si>
  <si>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</si>
  <si>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</si>
  <si>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</si>
  <si>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</si>
  <si>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</si>
  <si>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</si>
  <si>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</si>
  <si>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</si>
  <si>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</si>
  <si>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</si>
  <si>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</si>
  <si>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</si>
  <si>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</si>
  <si>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</si>
  <si>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</si>
  <si>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</si>
  <si>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</si>
  <si>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</si>
  <si>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</si>
  <si>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</si>
  <si>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</si>
  <si>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</si>
  <si>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</si>
  <si>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</si>
  <si>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</si>
  <si>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</si>
  <si>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</si>
  <si>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</si>
  <si>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</si>
  <si>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</si>
  <si>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</si>
  <si>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</si>
  <si>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</si>
  <si>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</si>
  <si>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</si>
  <si>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</si>
  <si>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</si>
  <si>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</si>
  <si>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</si>
  <si>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</si>
  <si>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</si>
  <si>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</si>
  <si>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</si>
  <si>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</si>
  <si>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</si>
  <si>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</si>
  <si>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</si>
  <si>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</si>
  <si>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</si>
  <si>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</si>
  <si>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</si>
  <si>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</si>
  <si>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</si>
  <si>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</si>
  <si>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</si>
  <si>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</si>
  <si>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</si>
  <si>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</si>
  <si>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</si>
  <si>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</si>
  <si>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</si>
  <si>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</si>
  <si>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</si>
  <si>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</si>
  <si>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</si>
  <si>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</si>
  <si>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</si>
  <si>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</si>
  <si>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</si>
  <si>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</si>
  <si>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</si>
  <si>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</si>
  <si>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</si>
  <si>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</si>
  <si>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</si>
  <si>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</si>
  <si>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</si>
  <si>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</si>
  <si>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</si>
  <si>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</si>
  <si>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</si>
  <si>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</si>
  <si>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</si>
  <si>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</si>
  <si>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</si>
  <si>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</si>
  <si>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</si>
  <si>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</si>
  <si>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</si>
  <si>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</si>
  <si>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</si>
  <si>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</si>
  <si>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</si>
  <si>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</si>
  <si>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</si>
  <si>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</si>
  <si>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</si>
  <si>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</si>
  <si>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</si>
  <si>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</si>
  <si>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</si>
  <si>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</si>
  <si>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</si>
  <si>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</si>
  <si>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</si>
  <si>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</si>
  <si>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</si>
  <si>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</si>
  <si>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</si>
  <si>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</si>
  <si>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</si>
  <si>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</si>
  <si>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</si>
  <si>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</si>
  <si>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</si>
  <si>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</si>
  <si>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</si>
  <si>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</si>
  <si>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</si>
  <si>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</si>
  <si>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</si>
  <si>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</si>
  <si>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</si>
  <si>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</si>
  <si>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</si>
  <si>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</si>
  <si>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</si>
  <si>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</si>
  <si>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</si>
  <si>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</si>
  <si>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</si>
  <si>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</si>
  <si>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</si>
  <si>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</si>
  <si>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</si>
  <si>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</si>
  <si>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</si>
  <si>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</si>
  <si>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</si>
  <si>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</si>
  <si>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</si>
  <si>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</si>
  <si>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</si>
  <si>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</si>
  <si>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</si>
  <si>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</si>
  <si>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</si>
  <si>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</si>
  <si>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</si>
  <si>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</si>
  <si>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</si>
  <si>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</si>
  <si>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</si>
  <si>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</si>
  <si>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</si>
  <si>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</si>
  <si>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</si>
  <si>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</si>
  <si>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</si>
  <si>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</si>
  <si>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</si>
  <si>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</si>
  <si>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</si>
  <si>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</si>
  <si>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</si>
  <si>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</si>
  <si>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</si>
  <si>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</si>
  <si>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</si>
  <si>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</si>
  <si>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</si>
  <si>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</si>
  <si>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</si>
  <si>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</si>
  <si>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</si>
  <si>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</si>
  <si>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</si>
  <si>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</si>
  <si>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</si>
  <si>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</si>
  <si>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</si>
  <si>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</si>
  <si>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</si>
  <si>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</si>
  <si>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</si>
  <si>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</si>
  <si>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</si>
  <si>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</si>
  <si>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</si>
  <si>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</si>
  <si>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</si>
  <si>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</si>
  <si>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</si>
  <si>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</si>
  <si>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</si>
  <si>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</si>
  <si>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</si>
  <si>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</si>
  <si>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</si>
  <si>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</si>
  <si>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</si>
  <si>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</si>
  <si>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</si>
  <si>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</si>
  <si>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</si>
  <si>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</si>
  <si>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</si>
  <si>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</si>
  <si>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</si>
  <si>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</si>
  <si>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</si>
  <si>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</si>
  <si>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</si>
  <si>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</si>
  <si>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</si>
  <si>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</si>
  <si>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</si>
  <si>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</si>
  <si>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</si>
  <si>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</si>
  <si>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</si>
  <si>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</si>
  <si>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</si>
  <si>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</si>
  <si>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</si>
  <si>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</si>
  <si>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</si>
  <si>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</si>
  <si>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</si>
  <si>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</si>
  <si>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</si>
  <si>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</si>
  <si>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</si>
  <si>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</si>
  <si>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</si>
  <si>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</si>
  <si>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</si>
  <si>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</si>
  <si>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</si>
  <si>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</si>
  <si>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</si>
  <si>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</si>
  <si>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</si>
  <si>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</si>
  <si>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</si>
  <si>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</si>
  <si>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</si>
  <si>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</si>
  <si>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</si>
  <si>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</si>
  <si>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</si>
  <si>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</si>
  <si>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</si>
  <si>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</si>
  <si>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</si>
  <si>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</si>
  <si>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</si>
  <si>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</si>
  <si>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</si>
  <si>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</si>
  <si>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</si>
  <si>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</si>
  <si>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</si>
  <si>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</si>
  <si>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</si>
  <si>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</si>
  <si>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</si>
  <si>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</si>
  <si>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</si>
  <si>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</si>
  <si>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</si>
  <si>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</si>
  <si>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</si>
  <si>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</si>
  <si>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</si>
  <si>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</si>
  <si>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</si>
  <si>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</si>
  <si>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</si>
  <si>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</si>
  <si>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</si>
  <si>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</si>
  <si>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</si>
  <si>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</si>
  <si>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</si>
  <si>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</si>
  <si>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</si>
  <si>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</si>
  <si>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</si>
  <si>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</si>
  <si>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</si>
  <si>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</si>
  <si>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</si>
  <si>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</si>
  <si>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</si>
  <si>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</si>
  <si>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</si>
  <si>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</si>
  <si>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</si>
  <si>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</si>
  <si>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</si>
  <si>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</si>
  <si>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</si>
  <si>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</si>
  <si>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</si>
  <si>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</si>
  <si>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</si>
  <si>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</si>
  <si>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</si>
  <si>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</si>
  <si>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</si>
  <si>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</si>
  <si>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</si>
  <si>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</si>
  <si>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</si>
  <si>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</si>
  <si>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</si>
  <si>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</si>
  <si>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</si>
  <si>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</si>
  <si>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</si>
  <si>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</si>
  <si>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</si>
  <si>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</si>
  <si>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</si>
  <si>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</si>
  <si>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</si>
  <si>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</si>
  <si>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</si>
  <si>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</si>
  <si>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</si>
  <si>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</si>
  <si>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</si>
  <si>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</si>
  <si>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</si>
  <si>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</si>
  <si>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</si>
  <si>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</si>
  <si>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</si>
  <si>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</si>
  <si>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</si>
  <si>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</si>
  <si>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</si>
  <si>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</si>
  <si>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</si>
  <si>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</si>
  <si>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</si>
  <si>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</si>
  <si>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</si>
  <si>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</si>
  <si>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</si>
  <si>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</si>
  <si>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</si>
  <si>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</si>
  <si>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</si>
  <si>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</si>
  <si>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</si>
  <si>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</si>
  <si>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</si>
  <si>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</si>
  <si>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</si>
  <si>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</si>
  <si>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</si>
  <si>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</si>
  <si>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</si>
  <si>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</si>
  <si>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</si>
  <si>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</si>
  <si>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</si>
  <si>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</si>
  <si>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</si>
  <si>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</si>
  <si>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</si>
  <si>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</si>
  <si>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</si>
  <si>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</si>
  <si>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</si>
  <si>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</si>
  <si>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</si>
  <si>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</si>
  <si>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</si>
  <si>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</si>
  <si>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</si>
  <si>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</si>
  <si>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</si>
  <si>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</si>
  <si>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</si>
  <si>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</si>
  <si>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</si>
  <si>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</si>
  <si>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</si>
  <si>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</si>
  <si>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</si>
  <si>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</si>
  <si>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</si>
  <si>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</si>
  <si>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</si>
  <si>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</si>
  <si>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</si>
  <si>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</si>
  <si>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</si>
  <si>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</si>
  <si>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</si>
  <si>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</si>
  <si>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</si>
  <si>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</si>
  <si>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</si>
  <si>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</si>
  <si>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</si>
  <si>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</si>
  <si>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</si>
  <si>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</si>
  <si>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</si>
  <si>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</si>
  <si>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</si>
  <si>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</si>
  <si>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</si>
  <si>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</si>
  <si>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</si>
  <si>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</si>
  <si>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</si>
  <si>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</si>
  <si>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</si>
  <si>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</si>
  <si>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</si>
  <si>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</si>
  <si>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</si>
  <si>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</si>
  <si>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</si>
  <si>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</si>
  <si>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</si>
  <si>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</si>
  <si>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</si>
  <si>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</si>
  <si>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</si>
  <si>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</si>
  <si>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</si>
  <si>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</si>
  <si>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</si>
  <si>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</si>
  <si>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</si>
  <si>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</si>
  <si>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</si>
  <si>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</si>
  <si>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</si>
  <si>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</si>
  <si>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</si>
  <si>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</si>
  <si>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</si>
  <si>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</si>
  <si>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</si>
  <si>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</si>
  <si>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</si>
  <si>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</si>
  <si>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</si>
  <si>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</si>
  <si>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</si>
  <si>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</si>
  <si>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</si>
  <si>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</si>
  <si>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</si>
  <si>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</si>
  <si>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</si>
  <si>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</si>
  <si>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</si>
  <si>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</si>
  <si>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</si>
  <si>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</si>
  <si>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</si>
  <si>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</si>
  <si>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</si>
  <si>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</si>
  <si>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</si>
  <si>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</si>
  <si>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</si>
  <si>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</si>
  <si>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</si>
  <si>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</si>
  <si>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</si>
  <si>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</si>
  <si>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</si>
  <si>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</si>
  <si>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</si>
  <si>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</si>
  <si>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</si>
  <si>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</si>
  <si>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</si>
  <si>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</si>
  <si>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</si>
  <si>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</si>
  <si>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</si>
  <si>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</si>
  <si>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</si>
  <si>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</si>
  <si>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</si>
  <si>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</si>
  <si>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</si>
  <si>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</si>
  <si>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</si>
  <si>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</si>
  <si>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</si>
  <si>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</si>
  <si>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</si>
  <si>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</si>
  <si>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</si>
  <si>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</si>
  <si>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</si>
  <si>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</si>
  <si>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</si>
  <si>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</si>
  <si>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</si>
  <si>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</si>
  <si>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</si>
  <si>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</si>
  <si>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</si>
  <si>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</si>
  <si>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</si>
  <si>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</si>
  <si>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</si>
  <si>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</si>
  <si>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</si>
  <si>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</si>
  <si>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</si>
  <si>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</si>
  <si>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</si>
  <si>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</si>
  <si>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</si>
  <si>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</si>
  <si>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</si>
  <si>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</si>
  <si>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</si>
  <si>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</si>
  <si>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</si>
  <si>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</si>
  <si>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</si>
  <si>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</si>
  <si>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</si>
  <si>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</si>
  <si>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</si>
  <si>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</si>
  <si>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</si>
  <si>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</si>
  <si>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</si>
  <si>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</si>
  <si>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</si>
  <si>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</si>
  <si>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</si>
  <si>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</si>
  <si>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</si>
  <si>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</si>
  <si>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</si>
  <si>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</si>
  <si>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</si>
  <si>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</si>
  <si>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</si>
  <si>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</si>
  <si>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</si>
  <si>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</si>
  <si>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</si>
  <si>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</si>
  <si>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</si>
  <si>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</si>
  <si>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</si>
  <si>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</si>
  <si>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</si>
  <si>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</si>
  <si>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</si>
  <si>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</si>
  <si>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</si>
  <si>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</si>
  <si>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</si>
  <si>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</si>
  <si>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</si>
  <si>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</si>
  <si>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</si>
  <si>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</si>
  <si>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</si>
  <si>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</si>
  <si>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</si>
  <si>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</si>
  <si>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</si>
  <si>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</si>
  <si>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</si>
  <si>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</si>
  <si>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</si>
  <si>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</si>
  <si>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</si>
  <si>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</si>
  <si>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</si>
  <si>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</si>
  <si>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</si>
  <si>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</si>
  <si>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</si>
  <si>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</si>
  <si>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</si>
  <si>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</si>
  <si>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</si>
  <si>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</si>
  <si>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</si>
  <si>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</si>
  <si>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</si>
  <si>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</si>
  <si>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</si>
  <si>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</si>
  <si>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</si>
  <si>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</si>
  <si>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</si>
  <si>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</si>
  <si>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</si>
  <si>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</si>
  <si>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</si>
  <si>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</si>
  <si>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</si>
  <si>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</si>
  <si>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</si>
  <si>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</si>
  <si>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</si>
  <si>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</si>
  <si>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</si>
  <si>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</si>
  <si>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</si>
  <si>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</si>
  <si>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</si>
  <si>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</si>
  <si>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</si>
  <si>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</si>
  <si>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</si>
  <si>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</si>
  <si>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</si>
  <si>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</si>
  <si>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</si>
  <si>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</si>
  <si>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</si>
  <si>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</si>
  <si>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</si>
  <si>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</si>
  <si>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</si>
  <si>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</si>
  <si>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</si>
  <si>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</si>
  <si>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</si>
  <si>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</si>
  <si>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</si>
  <si>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</si>
  <si>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</si>
  <si>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</si>
  <si>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</si>
  <si>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</si>
  <si>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</si>
  <si>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</si>
  <si>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</si>
  <si>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</si>
  <si>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</si>
  <si>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</si>
  <si>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</si>
  <si>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</si>
  <si>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</si>
  <si>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</si>
  <si>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</si>
  <si>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</si>
  <si>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</si>
  <si>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</si>
  <si>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</si>
  <si>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</si>
  <si>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</si>
  <si>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</si>
  <si>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</si>
  <si>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</si>
  <si>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</si>
  <si>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</si>
  <si>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</si>
  <si>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</si>
  <si>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</si>
  <si>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</si>
  <si>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</si>
  <si>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</si>
  <si>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</si>
  <si>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</si>
  <si>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</si>
  <si>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</si>
  <si>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</si>
  <si>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</si>
  <si>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</si>
  <si>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</si>
  <si>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</si>
  <si>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</si>
  <si>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</si>
  <si>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</si>
  <si>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</si>
  <si>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</si>
  <si>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</si>
  <si>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</si>
  <si>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</si>
  <si>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</si>
  <si>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</si>
  <si>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</si>
  <si>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</si>
  <si>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</si>
  <si>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</si>
  <si>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</si>
  <si>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</si>
  <si>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</si>
  <si>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</si>
  <si>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</si>
  <si>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</si>
  <si>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</si>
  <si>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</si>
  <si>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</si>
  <si>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</si>
  <si>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</si>
  <si>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</si>
  <si>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</si>
  <si>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</si>
  <si>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</si>
  <si>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</si>
  <si>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</si>
  <si>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</si>
  <si>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</si>
  <si>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</si>
  <si>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</si>
  <si>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</si>
  <si>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</si>
  <si>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</si>
  <si>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</si>
  <si>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</si>
  <si>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</si>
  <si>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</si>
  <si>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</si>
  <si>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</si>
  <si>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</si>
  <si>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</si>
  <si>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</si>
  <si>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</si>
  <si>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</si>
  <si>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</si>
  <si>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</si>
  <si>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</si>
  <si>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</si>
  <si>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</si>
  <si>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</si>
  <si>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</si>
  <si>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</si>
  <si>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</si>
  <si>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</si>
  <si>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</si>
  <si>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</si>
  <si>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</si>
  <si>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</si>
  <si>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</si>
  <si>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</si>
  <si>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</si>
  <si>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</si>
  <si>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</si>
  <si>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</si>
  <si>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</si>
  <si>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</si>
  <si>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</si>
  <si>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</si>
  <si>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</si>
  <si>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</si>
  <si>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</si>
  <si>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</si>
  <si>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</si>
  <si>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</si>
  <si>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</si>
  <si>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</si>
  <si>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</si>
  <si>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</si>
  <si>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</si>
  <si>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</si>
  <si>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</si>
  <si>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</si>
  <si>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</si>
  <si>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</si>
  <si>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</si>
  <si>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</si>
  <si>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</si>
  <si>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</si>
  <si>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</si>
  <si>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</si>
  <si>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</si>
  <si>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</si>
  <si>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</si>
  <si>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</si>
  <si>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</si>
  <si>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</si>
  <si>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</si>
  <si>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</si>
  <si>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</si>
  <si>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</si>
  <si>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</si>
  <si>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</si>
  <si>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</si>
  <si>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</si>
  <si>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</si>
  <si>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</si>
  <si>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</si>
  <si>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</si>
  <si>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</si>
  <si>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</si>
  <si>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</si>
  <si>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</si>
  <si>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</si>
  <si>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</si>
  <si>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</si>
  <si>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</si>
  <si>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</si>
  <si>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</si>
  <si>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</si>
  <si>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</si>
  <si>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</si>
  <si>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</si>
  <si>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</si>
  <si>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</si>
  <si>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</si>
  <si>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</si>
  <si>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</si>
  <si>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</si>
  <si>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</si>
  <si>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</si>
  <si>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</si>
  <si>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</si>
  <si>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</si>
  <si>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</si>
  <si>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</si>
  <si>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</si>
  <si>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</si>
  <si>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</si>
  <si>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</si>
  <si>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</si>
  <si>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</si>
  <si>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</si>
  <si>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</si>
  <si>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</si>
  <si>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</si>
  <si>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</si>
  <si>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</si>
  <si>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</si>
  <si>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</si>
  <si>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</si>
  <si>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</si>
  <si>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</si>
  <si>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</si>
  <si>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</si>
  <si>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</si>
  <si>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</si>
  <si>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</si>
  <si>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</si>
  <si>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</si>
  <si>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</si>
  <si>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</si>
  <si>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</si>
  <si>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</si>
  <si>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</si>
  <si>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</si>
  <si>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</si>
  <si>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</si>
  <si>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</si>
  <si>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</si>
  <si>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</si>
  <si>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</si>
  <si>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</si>
  <si>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</si>
  <si>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</si>
  <si>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</si>
  <si>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</si>
  <si>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</si>
  <si>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</si>
  <si>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</si>
  <si>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</si>
  <si>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</si>
  <si>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</si>
  <si>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</si>
  <si>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</si>
  <si>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</si>
  <si>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</si>
  <si>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</si>
  <si>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</si>
  <si>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</si>
  <si>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</si>
  <si>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</si>
  <si>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</si>
  <si>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</si>
  <si>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</si>
  <si>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</si>
  <si>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</si>
  <si>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</si>
  <si>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</si>
  <si>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</si>
  <si>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</si>
  <si>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</si>
  <si>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</si>
  <si>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</si>
  <si>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</si>
  <si>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</si>
  <si>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</si>
  <si>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</si>
  <si>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</si>
  <si>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</si>
  <si>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</si>
  <si>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</si>
  <si>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</si>
  <si>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</si>
  <si>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</si>
  <si>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</si>
  <si>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</si>
  <si>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</si>
  <si>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</si>
  <si>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</si>
  <si>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</si>
  <si>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</si>
  <si>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</si>
  <si>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</si>
  <si>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</si>
  <si>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</si>
  <si>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</si>
  <si>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</si>
  <si>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</si>
  <si>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</si>
  <si>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</si>
  <si>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</si>
  <si>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</si>
  <si>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</si>
  <si>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</si>
  <si>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</si>
  <si>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</si>
  <si>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</si>
  <si>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</si>
  <si>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</si>
  <si>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</si>
  <si>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</si>
  <si>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</si>
  <si>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</si>
  <si>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</si>
  <si>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</si>
  <si>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</si>
  <si>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</si>
  <si>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</si>
  <si>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</si>
  <si>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</si>
  <si>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</si>
  <si>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</si>
  <si>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</si>
  <si>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</si>
  <si>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</si>
  <si>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</si>
  <si>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</si>
  <si>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</si>
  <si>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</si>
  <si>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</si>
  <si>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</si>
  <si>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</si>
  <si>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</si>
  <si>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</si>
  <si>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</si>
  <si>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</si>
  <si>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</si>
  <si>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</si>
  <si>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</si>
  <si>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</si>
  <si>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</si>
  <si>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</si>
  <si>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</si>
  <si>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</si>
  <si>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</si>
  <si>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</si>
  <si>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</si>
  <si>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</si>
  <si>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</si>
  <si>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</si>
  <si>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</si>
  <si>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</si>
  <si>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</si>
  <si>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</si>
  <si>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</si>
  <si>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</si>
  <si>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</si>
  <si>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</si>
  <si>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</si>
  <si>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</si>
  <si>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</si>
  <si>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</si>
  <si>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</si>
  <si>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</si>
  <si>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</si>
  <si>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</si>
  <si>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</si>
  <si>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</si>
  <si>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</si>
  <si>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</si>
  <si>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</si>
  <si>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</si>
  <si>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</si>
  <si>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</si>
  <si>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</si>
  <si>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</si>
  <si>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</si>
  <si>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</si>
  <si>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</si>
  <si>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</si>
  <si>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</si>
  <si>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</si>
  <si>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</si>
  <si>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</si>
  <si>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</si>
  <si>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</si>
  <si>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</si>
  <si>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</si>
  <si>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</si>
  <si>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</si>
  <si>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</si>
  <si>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</si>
  <si>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</si>
  <si>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</si>
  <si>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</si>
  <si>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</si>
  <si>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</si>
  <si>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</si>
  <si>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</si>
  <si>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</si>
  <si>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</si>
  <si>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</si>
  <si>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</si>
  <si>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</si>
  <si>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</si>
  <si>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</si>
  <si>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</si>
  <si>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</si>
  <si>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</si>
  <si>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</si>
  <si>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</si>
  <si>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</si>
  <si>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</si>
  <si>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</si>
  <si>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</si>
  <si>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</si>
  <si>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</si>
  <si>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</si>
  <si>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</si>
  <si>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</si>
  <si>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</si>
  <si>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</si>
  <si>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</si>
  <si>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</si>
  <si>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</si>
  <si>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</si>
  <si>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</si>
  <si>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</si>
  <si>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</si>
  <si>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</si>
  <si>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</si>
  <si>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</si>
  <si>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</si>
  <si>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</si>
  <si>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</si>
  <si>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</si>
  <si>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</si>
  <si>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</si>
  <si>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</si>
  <si>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</si>
  <si>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</si>
  <si>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</si>
  <si>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</si>
  <si>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</si>
  <si>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</si>
  <si>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</si>
  <si>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</si>
  <si>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</si>
  <si>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</si>
  <si>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</si>
  <si>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</si>
  <si>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</si>
  <si>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</si>
  <si>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</si>
  <si>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</si>
  <si>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</si>
  <si>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</si>
  <si>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</si>
  <si>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</si>
  <si>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</si>
  <si>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</si>
  <si>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</si>
  <si>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</si>
  <si>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</si>
  <si>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</si>
  <si>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</si>
  <si>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</si>
  <si>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</si>
  <si>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</si>
  <si>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</si>
  <si>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</si>
  <si>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</si>
  <si>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</si>
  <si>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</si>
  <si>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</si>
  <si>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</si>
  <si>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</si>
  <si>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</si>
  <si>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</si>
  <si>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</si>
  <si>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</si>
  <si>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</si>
  <si>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</si>
  <si>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</si>
  <si>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</si>
  <si>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</si>
  <si>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</si>
  <si>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</si>
  <si>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</si>
  <si>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</si>
  <si>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</si>
  <si>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</si>
  <si>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</si>
  <si>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</si>
  <si>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</si>
  <si>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</si>
  <si>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</si>
  <si>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</si>
  <si>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</si>
  <si>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</si>
  <si>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</si>
  <si>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</si>
  <si>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</si>
  <si>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</si>
  <si>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</si>
  <si>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</si>
  <si>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</si>
  <si>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</si>
  <si>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</si>
  <si>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</si>
  <si>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</si>
  <si>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</si>
  <si>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</si>
  <si>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</si>
  <si>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</si>
  <si>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</si>
  <si>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</si>
  <si>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</si>
  <si>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</si>
  <si>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</si>
  <si>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</si>
  <si>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</si>
  <si>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</si>
  <si>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</si>
  <si>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</si>
  <si>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</si>
  <si>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</si>
  <si>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</si>
  <si>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</si>
  <si>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</si>
  <si>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</si>
  <si>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</si>
  <si>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</si>
  <si>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</si>
  <si>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</si>
  <si>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</si>
  <si>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</si>
  <si>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</si>
  <si>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</si>
  <si>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</si>
  <si>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</si>
  <si>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</si>
  <si>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</si>
  <si>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</si>
  <si>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</si>
  <si>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</si>
  <si>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</si>
  <si>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</si>
  <si>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</si>
  <si>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</si>
  <si>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</si>
  <si>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</si>
  <si>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</si>
  <si>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</si>
  <si>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</si>
  <si>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</si>
  <si>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</si>
  <si>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</si>
  <si>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</si>
  <si>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</si>
  <si>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</si>
  <si>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</si>
  <si>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</si>
  <si>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</si>
  <si>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</si>
  <si>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</si>
  <si>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</si>
  <si>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</si>
  <si>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</si>
  <si>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</si>
  <si>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</si>
  <si>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</si>
  <si>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</si>
  <si>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</si>
  <si>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</si>
  <si>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</si>
  <si>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</si>
  <si>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</si>
  <si>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</si>
  <si>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</si>
  <si>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</si>
  <si>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</si>
  <si>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</si>
  <si>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</si>
  <si>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</si>
  <si>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</si>
  <si>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</si>
  <si>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</si>
  <si>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</si>
  <si>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</si>
  <si>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</si>
  <si>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</si>
  <si>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</si>
  <si>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</si>
  <si>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</si>
  <si>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</si>
  <si>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</si>
  <si>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</si>
  <si>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</si>
  <si>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</si>
  <si>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</si>
  <si>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</si>
  <si>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</si>
  <si>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</si>
  <si>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</si>
  <si>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</si>
  <si>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</si>
  <si>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</si>
  <si>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</si>
  <si>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</si>
  <si>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</si>
  <si>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</si>
  <si>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</si>
  <si>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</si>
  <si>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</si>
  <si>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</si>
  <si>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</si>
  <si>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</si>
  <si>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</si>
  <si>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</si>
  <si>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</si>
  <si>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</si>
  <si>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</si>
  <si>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</si>
  <si>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</si>
  <si>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</si>
  <si>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</si>
  <si>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</si>
  <si>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</si>
  <si>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</si>
  <si>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</si>
  <si>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</si>
  <si>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</si>
  <si>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</si>
  <si>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</si>
  <si>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</si>
  <si>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</si>
  <si>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</si>
  <si>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</si>
  <si>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</si>
  <si>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</si>
  <si>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</si>
  <si>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</si>
  <si>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</si>
  <si>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</si>
  <si>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</si>
  <si>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</si>
  <si>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</si>
  <si>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</si>
  <si>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</si>
  <si>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</si>
  <si>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</si>
  <si>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</si>
  <si>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</si>
  <si>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</si>
  <si>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</si>
  <si>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</si>
  <si>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</si>
  <si>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</si>
  <si>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</si>
  <si>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</si>
  <si>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</si>
  <si>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</si>
  <si>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</si>
  <si>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</si>
  <si>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</si>
  <si>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</si>
  <si>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</si>
  <si>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</si>
  <si>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</si>
  <si>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</si>
  <si>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</si>
  <si>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</si>
  <si>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</si>
  <si>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</si>
  <si>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</si>
  <si>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</si>
  <si>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</si>
  <si>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</si>
  <si>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</si>
  <si>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</si>
  <si>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</si>
  <si>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</si>
  <si>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</si>
  <si>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</si>
  <si>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</si>
  <si>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</si>
  <si>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</si>
  <si>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</si>
  <si>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</si>
  <si>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</si>
  <si>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</si>
  <si>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</si>
  <si>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</si>
  <si>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</si>
  <si>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</si>
  <si>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</si>
  <si>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</si>
  <si>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</si>
  <si>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</si>
  <si>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</si>
  <si>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</si>
  <si>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</si>
  <si>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</si>
  <si>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</si>
  <si>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</si>
  <si>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</si>
  <si>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</si>
  <si>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</si>
  <si>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</si>
  <si>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</si>
  <si>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</si>
  <si>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</si>
  <si>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</si>
  <si>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</si>
  <si>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</si>
  <si>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</si>
  <si>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</si>
  <si>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</si>
  <si>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</si>
  <si>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</si>
  <si>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</si>
  <si>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</si>
  <si>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</si>
  <si>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</si>
  <si>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</si>
  <si>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</si>
  <si>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</si>
  <si>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</si>
  <si>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</si>
  <si>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</si>
  <si>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</si>
  <si>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</si>
  <si>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</si>
  <si>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</si>
  <si>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</si>
  <si>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</si>
  <si>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</si>
  <si>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</si>
  <si>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</si>
  <si>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</si>
  <si>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</si>
  <si>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</si>
  <si>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</si>
  <si>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</si>
  <si>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</si>
  <si>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</si>
  <si>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</si>
  <si>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</si>
  <si>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</si>
  <si>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</si>
  <si>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</si>
  <si>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</si>
  <si>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</si>
  <si>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</si>
  <si>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</si>
  <si>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</si>
  <si>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</si>
  <si>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</si>
  <si>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</si>
  <si>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</si>
  <si>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</si>
  <si>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</si>
  <si>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</si>
  <si>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</si>
  <si>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</si>
  <si>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</si>
  <si>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</si>
  <si>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</si>
  <si>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</si>
  <si>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</si>
  <si>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</si>
  <si>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</si>
  <si>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</si>
  <si>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</si>
  <si>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</si>
  <si>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</si>
  <si>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</si>
  <si>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</si>
  <si>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</si>
  <si>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</si>
  <si>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</si>
  <si>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</si>
  <si>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</si>
  <si>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</si>
  <si>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</si>
  <si>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</si>
  <si>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</si>
  <si>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</si>
  <si>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</si>
  <si>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</si>
  <si>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</si>
  <si>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</si>
  <si>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</si>
  <si>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</si>
  <si>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</si>
  <si>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</si>
  <si>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</si>
  <si>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</si>
  <si>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</si>
  <si>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</si>
  <si>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</si>
  <si>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</si>
  <si>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</si>
  <si>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</si>
  <si>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</si>
  <si>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</si>
  <si>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</si>
  <si>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</si>
  <si>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</si>
  <si>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</si>
  <si>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</si>
  <si>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</si>
  <si>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</si>
  <si>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</si>
  <si>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</si>
  <si>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</si>
  <si>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</si>
  <si>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</si>
  <si>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</si>
  <si>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</si>
  <si>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</si>
  <si>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</si>
  <si>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</si>
  <si>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</si>
  <si>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</si>
  <si>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</si>
  <si>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</si>
  <si>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</si>
  <si>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</si>
  <si>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</si>
  <si>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</si>
  <si>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</si>
  <si>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</si>
  <si>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</si>
  <si>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</si>
  <si>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</si>
  <si>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</si>
  <si>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</si>
  <si>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</si>
  <si>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</si>
  <si>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</si>
  <si>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</si>
  <si>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</si>
  <si>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</si>
  <si>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</si>
  <si>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</si>
  <si>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</si>
  <si>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</si>
  <si>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</si>
  <si>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</si>
  <si>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</si>
  <si>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</si>
  <si>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</si>
  <si>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</si>
  <si>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</si>
  <si>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</si>
  <si>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</si>
  <si>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</si>
  <si>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</si>
  <si>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</si>
  <si>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</si>
  <si>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</si>
  <si>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</si>
  <si>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</si>
  <si>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</si>
  <si>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</si>
  <si>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</si>
  <si>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</si>
  <si>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</si>
  <si>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</si>
  <si>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</si>
  <si>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</si>
  <si>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</si>
  <si>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</si>
  <si>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</si>
  <si>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</si>
  <si>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</si>
  <si>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</si>
  <si>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</si>
  <si>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</si>
  <si>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</si>
  <si>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</si>
  <si>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</si>
  <si>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</si>
  <si>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</si>
  <si>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</si>
  <si>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</si>
  <si>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</si>
  <si>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</si>
  <si>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</si>
  <si>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</si>
  <si>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</si>
  <si>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</si>
  <si>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</si>
  <si>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</si>
  <si>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</si>
  <si>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</si>
  <si>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</si>
  <si>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</si>
  <si>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</si>
  <si>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</si>
  <si>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</si>
  <si>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</si>
  <si>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</si>
  <si>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</si>
  <si>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</si>
  <si>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</si>
  <si>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</si>
  <si>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</si>
  <si>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</si>
  <si>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</si>
  <si>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</si>
  <si>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</si>
  <si>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</si>
  <si>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</si>
  <si>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</si>
  <si>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</si>
  <si>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</si>
  <si>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</si>
  <si>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</si>
  <si>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</si>
  <si>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</si>
  <si>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</si>
  <si>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</si>
  <si>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</si>
  <si>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</si>
  <si>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</si>
  <si>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</si>
  <si>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</si>
  <si>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</si>
  <si>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</si>
  <si>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</si>
  <si>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</si>
  <si>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</si>
  <si>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</si>
  <si>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</si>
  <si>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</si>
  <si>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</si>
  <si>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</si>
  <si>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</si>
  <si>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</si>
  <si>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</si>
  <si>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</si>
  <si>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</si>
  <si>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</si>
  <si>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</si>
  <si>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</si>
  <si>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</si>
  <si>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</si>
  <si>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</si>
  <si>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</si>
  <si>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</si>
  <si>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</si>
  <si>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</si>
  <si>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</si>
  <si>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</si>
  <si>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</si>
  <si>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</si>
  <si>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</si>
  <si>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</si>
  <si>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</si>
  <si>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</si>
  <si>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</si>
  <si>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</si>
  <si>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</si>
  <si>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</si>
  <si>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</si>
  <si>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</si>
  <si>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</si>
  <si>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</si>
  <si>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</si>
  <si>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</si>
  <si>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</si>
  <si>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</si>
  <si>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</si>
  <si>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</si>
  <si>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</si>
  <si>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</si>
  <si>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</si>
  <si>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</si>
  <si>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</si>
  <si>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</si>
  <si>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</si>
  <si>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</si>
  <si>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</si>
  <si>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</si>
  <si>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</si>
  <si>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</si>
  <si>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</si>
  <si>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</si>
  <si>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</si>
  <si>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</si>
  <si>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</si>
  <si>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</si>
  <si>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</si>
  <si>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</si>
  <si>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</si>
  <si>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</si>
  <si>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</si>
  <si>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</si>
  <si>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</si>
  <si>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</si>
  <si>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</si>
  <si>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</si>
  <si>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</si>
  <si>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</si>
  <si>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</si>
  <si>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</si>
  <si>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</si>
  <si>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</si>
  <si>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</si>
  <si>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</si>
  <si>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</si>
  <si>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</si>
  <si>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</si>
  <si>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</si>
  <si>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</si>
  <si>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</si>
  <si>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</si>
  <si>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</si>
  <si>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</si>
  <si>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</si>
  <si>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</si>
  <si>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</si>
  <si>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</si>
  <si>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</si>
  <si>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</si>
  <si>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</si>
  <si>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</si>
  <si>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</si>
  <si>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</si>
  <si>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</si>
  <si>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</si>
  <si>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</si>
  <si>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</si>
  <si>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</si>
  <si>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</si>
  <si>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</si>
  <si>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</si>
  <si>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</si>
  <si>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</si>
  <si>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</si>
  <si>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</si>
  <si>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</si>
  <si>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</si>
  <si>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</si>
  <si>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</si>
  <si>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</si>
  <si>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</si>
  <si>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</si>
  <si>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</si>
  <si>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</si>
  <si>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</si>
  <si>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</si>
  <si>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</si>
  <si>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</si>
  <si>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</si>
  <si>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</si>
  <si>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</si>
  <si>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</si>
  <si>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</si>
  <si>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</si>
  <si>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</si>
  <si>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</si>
  <si>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</si>
  <si>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</si>
  <si>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</si>
  <si>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</si>
  <si>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</si>
  <si>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</si>
  <si>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</si>
  <si>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</si>
  <si>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</si>
  <si>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</si>
  <si>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</si>
  <si>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</si>
  <si>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</si>
  <si>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</si>
  <si>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</si>
  <si>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</si>
  <si>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</si>
  <si>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</si>
  <si>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</si>
  <si>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</si>
  <si>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</si>
  <si>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</si>
  <si>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</si>
  <si>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</si>
  <si>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</si>
  <si>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</si>
  <si>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</si>
  <si>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</si>
  <si>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</si>
  <si>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</si>
  <si>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</si>
  <si>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</si>
  <si>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</si>
  <si>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</si>
  <si>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</si>
  <si>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</si>
  <si>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</si>
  <si>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</si>
  <si>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</si>
  <si>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</si>
  <si>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</si>
  <si>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</si>
  <si>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</si>
  <si>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</si>
  <si>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</si>
  <si>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</si>
  <si>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</si>
  <si>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</si>
  <si>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</si>
  <si>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</si>
  <si>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</si>
  <si>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</si>
  <si>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</si>
  <si>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</si>
  <si>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</si>
  <si>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</si>
  <si>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</si>
  <si>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</si>
  <si>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</si>
  <si>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</si>
  <si>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</si>
  <si>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</si>
  <si>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</si>
  <si>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</si>
  <si>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</si>
  <si>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</si>
  <si>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</si>
  <si>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</si>
  <si>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</si>
  <si>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</si>
  <si>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</si>
  <si>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</si>
  <si>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</si>
  <si>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</si>
  <si>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</si>
  <si>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</si>
  <si>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</si>
  <si>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</si>
  <si>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</si>
  <si>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</si>
  <si>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</si>
  <si>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</si>
  <si>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</si>
  <si>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</si>
  <si>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</si>
  <si>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</si>
  <si>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</si>
  <si>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</si>
  <si>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</si>
  <si>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</si>
  <si>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</si>
  <si>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</si>
  <si>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</si>
  <si>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</si>
  <si>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</si>
  <si>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</si>
  <si>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</si>
  <si>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</si>
  <si>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</si>
  <si>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</si>
  <si>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</si>
  <si>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</si>
  <si>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</si>
  <si>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</si>
  <si>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</si>
  <si>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</si>
  <si>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</si>
  <si>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</si>
  <si>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</si>
  <si>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</si>
  <si>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</si>
  <si>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</si>
  <si>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</si>
  <si>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</si>
  <si>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</si>
  <si>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</si>
  <si>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</si>
  <si>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</si>
  <si>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</si>
  <si>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</si>
  <si>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</si>
  <si>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</si>
  <si>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</si>
  <si>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</si>
  <si>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</si>
  <si>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</si>
  <si>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</si>
  <si>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</si>
  <si>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</si>
  <si>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</si>
  <si>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</si>
  <si>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</si>
  <si>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</si>
  <si>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</si>
  <si>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</si>
  <si>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</si>
  <si>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</si>
  <si>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</si>
  <si>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</si>
  <si>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</si>
  <si>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</si>
  <si>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</si>
  <si>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</si>
  <si>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</si>
  <si>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</si>
  <si>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</si>
  <si>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</si>
  <si>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</si>
  <si>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</si>
  <si>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</si>
  <si>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</si>
  <si>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</si>
  <si>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</si>
  <si>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</si>
  <si>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</si>
  <si>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</si>
  <si>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</si>
  <si>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</si>
  <si>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</si>
  <si>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</si>
  <si>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</si>
  <si>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</si>
  <si>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</si>
  <si>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</si>
  <si>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</si>
  <si>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</si>
  <si>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</si>
  <si>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</si>
  <si>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</si>
  <si>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</si>
  <si>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</si>
  <si>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</si>
  <si>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</si>
  <si>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</si>
  <si>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</si>
  <si>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</si>
  <si>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</si>
  <si>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</si>
  <si>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</si>
  <si>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</si>
  <si>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</si>
  <si>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</si>
  <si>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</si>
  <si>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</si>
  <si>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</si>
  <si>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</si>
  <si>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</si>
  <si>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</si>
  <si>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</si>
  <si>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</si>
  <si>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</si>
  <si>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</si>
  <si>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</si>
  <si>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</si>
  <si>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</si>
  <si>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</si>
  <si>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</si>
  <si>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</si>
  <si>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</si>
  <si>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</si>
  <si>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</si>
  <si>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</si>
  <si>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</si>
  <si>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</si>
  <si>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</si>
  <si>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</si>
  <si>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</si>
  <si>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</si>
  <si>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</si>
  <si>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</si>
  <si>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</si>
  <si>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</si>
  <si>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</si>
  <si>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</si>
  <si>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</si>
  <si>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</si>
  <si>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</si>
  <si>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</si>
  <si>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</si>
  <si>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</si>
  <si>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</si>
  <si>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</si>
  <si>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</si>
  <si>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</si>
  <si>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</si>
  <si>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</si>
  <si>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</si>
  <si>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</si>
  <si>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</si>
  <si>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</si>
  <si>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</si>
  <si>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</si>
  <si>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</si>
  <si>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</si>
  <si>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</si>
  <si>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</si>
  <si>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</si>
  <si>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</si>
  <si>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</si>
  <si>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</si>
  <si>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</si>
  <si>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</si>
  <si>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</si>
  <si>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</si>
  <si>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</si>
  <si>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</si>
  <si>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</si>
  <si>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</si>
  <si>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</si>
  <si>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</si>
  <si>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</si>
  <si>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</si>
  <si>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</si>
  <si>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</si>
  <si>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</si>
  <si>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</si>
  <si>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</si>
  <si>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</si>
  <si>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</si>
  <si>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</si>
  <si>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</si>
  <si>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</si>
  <si>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</si>
  <si>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</si>
  <si>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</si>
  <si>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</si>
  <si>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</si>
  <si>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</si>
  <si>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</si>
  <si>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</si>
  <si>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</si>
  <si>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</si>
  <si>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</si>
  <si>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</si>
  <si>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</si>
  <si>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</si>
  <si>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</si>
  <si>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</si>
  <si>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</si>
  <si>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</si>
  <si>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</si>
  <si>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</si>
  <si>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</si>
  <si>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</si>
  <si>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</si>
  <si>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</si>
  <si>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</si>
  <si>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</si>
  <si>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</si>
  <si>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</si>
  <si>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</si>
  <si>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</si>
  <si>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</si>
  <si>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</si>
  <si>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</si>
  <si>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</si>
  <si>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</si>
  <si>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</si>
  <si>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</si>
  <si>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</si>
  <si>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</si>
  <si>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</si>
  <si>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</si>
  <si>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</si>
  <si>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</si>
  <si>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</si>
  <si>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</si>
  <si>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</si>
  <si>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</si>
  <si>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</si>
  <si>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</si>
  <si>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</si>
  <si>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</si>
  <si>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</si>
  <si>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</si>
  <si>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</si>
  <si>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</si>
  <si>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</si>
  <si>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</si>
  <si>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</si>
  <si>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</si>
  <si>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</si>
  <si>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</si>
  <si>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</si>
  <si>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</si>
  <si>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</si>
  <si>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</si>
  <si>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</si>
  <si>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</si>
  <si>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</si>
  <si>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</si>
  <si>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</si>
  <si>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</si>
  <si>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</si>
  <si>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</si>
  <si>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</si>
  <si>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</si>
  <si>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</si>
  <si>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</si>
  <si>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</si>
  <si>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</si>
  <si>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</si>
  <si>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</si>
  <si>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</si>
  <si>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</si>
  <si>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</si>
  <si>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</si>
  <si>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</si>
  <si>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</si>
  <si>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</si>
  <si>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</si>
  <si>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</si>
  <si>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</si>
  <si>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</si>
  <si>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</si>
  <si>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</si>
  <si>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</si>
  <si>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</si>
  <si>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</si>
  <si>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</si>
  <si>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</si>
  <si>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</si>
  <si>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</si>
  <si>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</si>
  <si>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</si>
  <si>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</si>
  <si>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</si>
  <si>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</si>
  <si>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</si>
  <si>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</si>
  <si>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</si>
  <si>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</si>
  <si>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</si>
  <si>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</si>
  <si>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</si>
  <si>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</si>
  <si>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</si>
  <si>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</si>
  <si>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</si>
  <si>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</si>
  <si>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</si>
  <si>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</si>
  <si>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</si>
  <si>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</si>
  <si>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</si>
  <si>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</si>
  <si>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</si>
  <si>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</si>
  <si>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</si>
  <si>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</si>
  <si>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</si>
  <si>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</si>
  <si>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</si>
  <si>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</si>
  <si>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</si>
  <si>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</si>
  <si>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</si>
  <si>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</si>
  <si>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</si>
  <si>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</si>
  <si>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</si>
  <si>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</si>
  <si>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</si>
  <si>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</si>
  <si>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</si>
  <si>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</si>
  <si>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</si>
  <si>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</si>
  <si>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</si>
  <si>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</si>
  <si>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</si>
  <si>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</si>
  <si>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</si>
  <si>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</si>
  <si>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</si>
  <si>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</si>
  <si>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</si>
  <si>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</si>
  <si>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</si>
  <si>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</si>
  <si>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</si>
  <si>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</si>
  <si>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</si>
  <si>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</si>
  <si>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</si>
  <si>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</si>
  <si>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</si>
  <si>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</si>
  <si>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</si>
  <si>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</si>
  <si>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</si>
  <si>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</si>
  <si>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</si>
  <si>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</si>
  <si>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</si>
  <si>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</si>
  <si>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</si>
  <si>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</si>
  <si>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</si>
  <si>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</si>
  <si>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</si>
  <si>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</si>
  <si>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</si>
  <si>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</si>
  <si>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</si>
  <si>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</si>
  <si>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</si>
  <si>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</si>
  <si>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</si>
  <si>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</si>
  <si>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</si>
  <si>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</si>
  <si>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</si>
  <si>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</si>
  <si>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</si>
  <si>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</si>
  <si>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</si>
  <si>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</si>
  <si>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</si>
  <si>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</si>
  <si>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</si>
  <si>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</si>
  <si>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</si>
  <si>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</si>
  <si>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</si>
  <si>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</si>
  <si>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</si>
  <si>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</si>
  <si>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</si>
  <si>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</si>
  <si>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</si>
  <si>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</si>
  <si>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</si>
  <si>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</si>
  <si>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</si>
  <si>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</si>
  <si>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</si>
  <si>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</si>
  <si>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</si>
  <si>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</si>
  <si>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</si>
  <si>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</si>
  <si>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</si>
  <si>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</si>
  <si>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</si>
  <si>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</si>
  <si>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</si>
  <si>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</si>
  <si>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</si>
  <si>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</si>
  <si>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</si>
  <si>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</si>
  <si>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</si>
  <si>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</si>
  <si>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</si>
  <si>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</si>
  <si>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</si>
  <si>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</si>
  <si>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</si>
  <si>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</si>
  <si>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</si>
  <si>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</si>
  <si>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</si>
  <si>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</si>
  <si>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</si>
  <si>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</si>
  <si>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</si>
  <si>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</si>
  <si>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</si>
  <si>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</si>
  <si>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</si>
  <si>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</si>
  <si>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</si>
  <si>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</si>
  <si>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</si>
  <si>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</si>
  <si>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</si>
  <si>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</si>
  <si>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</si>
  <si>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</si>
  <si>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</si>
  <si>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</si>
  <si>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</si>
  <si>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</si>
  <si>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</si>
  <si>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</si>
  <si>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</si>
  <si>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</si>
  <si>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</si>
  <si>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</si>
  <si>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</si>
  <si>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</si>
  <si>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</si>
  <si>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</si>
  <si>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</si>
  <si>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</si>
  <si>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</si>
  <si>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</si>
  <si>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</si>
  <si>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</si>
  <si>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</si>
  <si>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</si>
  <si>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</si>
  <si>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</si>
  <si>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</si>
  <si>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</si>
  <si>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</si>
  <si>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</si>
  <si>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</si>
  <si>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</si>
  <si>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</si>
  <si>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</si>
  <si>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</si>
  <si>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</si>
  <si>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</si>
  <si>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</si>
  <si>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</si>
  <si>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</si>
  <si>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</si>
  <si>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</si>
  <si>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</si>
  <si>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</si>
  <si>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</si>
  <si>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</si>
  <si>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</si>
  <si>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</si>
  <si>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</si>
  <si>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</si>
  <si>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</si>
  <si>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</si>
  <si>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</si>
  <si>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</si>
  <si>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</si>
  <si>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</si>
  <si>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</si>
  <si>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</si>
  <si>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</si>
  <si>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</si>
  <si>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</si>
  <si>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</si>
  <si>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</si>
  <si>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</si>
  <si>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</si>
  <si>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</si>
  <si>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</si>
  <si>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</si>
  <si>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</si>
  <si>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</si>
  <si>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</si>
  <si>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</si>
  <si>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</si>
  <si>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</si>
  <si>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</si>
  <si>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</si>
  <si>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</si>
  <si>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</si>
  <si>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</si>
  <si>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</si>
  <si>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</si>
  <si>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</si>
  <si>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</si>
  <si>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</si>
  <si>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</si>
  <si>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</si>
  <si>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</si>
  <si>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</si>
  <si>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</si>
  <si>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</si>
  <si>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</si>
  <si>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</si>
  <si>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</si>
  <si>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</si>
  <si>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</si>
  <si>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</si>
  <si>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</si>
  <si>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</si>
  <si>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</si>
  <si>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</si>
  <si>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</si>
  <si>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</si>
  <si>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</si>
  <si>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</si>
  <si>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</si>
  <si>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</si>
  <si>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</si>
  <si>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</si>
  <si>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</si>
  <si>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</si>
  <si>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</si>
  <si>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</si>
  <si>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</si>
  <si>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</si>
  <si>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</si>
  <si>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</si>
  <si>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</si>
  <si>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</si>
  <si>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</si>
  <si>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</si>
  <si>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</si>
  <si>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</si>
  <si>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</si>
  <si>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</si>
  <si>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</si>
  <si>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</si>
  <si>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</si>
  <si>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</si>
  <si>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</si>
  <si>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</si>
  <si>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</si>
  <si>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</si>
  <si>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</si>
  <si>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</si>
  <si>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</si>
  <si>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</si>
  <si>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</si>
  <si>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</si>
  <si>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</si>
  <si>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</si>
  <si>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</si>
  <si>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</si>
  <si>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</si>
  <si>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</si>
  <si>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</si>
  <si>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</si>
  <si>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</si>
  <si>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</si>
  <si>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</si>
  <si>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</si>
  <si>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</si>
  <si>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</si>
  <si>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</si>
  <si>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</si>
  <si>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</si>
  <si>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</si>
  <si>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</si>
  <si>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</si>
  <si>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</si>
  <si>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</si>
  <si>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</si>
  <si>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</si>
  <si>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</si>
  <si>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</si>
  <si>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</si>
  <si>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</si>
  <si>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</si>
  <si>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</si>
  <si>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</si>
  <si>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</si>
  <si>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</si>
  <si>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</si>
  <si>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</si>
  <si>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</si>
  <si>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</si>
  <si>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</si>
  <si>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</si>
  <si>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</si>
  <si>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</si>
  <si>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</si>
  <si>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</si>
  <si>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</si>
  <si>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</si>
  <si>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</si>
  <si>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</si>
  <si>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</si>
  <si>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</si>
  <si>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</si>
  <si>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</si>
  <si>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</si>
  <si>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</si>
  <si>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</si>
  <si>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</si>
  <si>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</si>
  <si>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</si>
  <si>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</si>
  <si>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</si>
  <si>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</si>
  <si>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</si>
  <si>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</si>
  <si>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</si>
  <si>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</si>
  <si>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</si>
  <si>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</si>
  <si>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</si>
  <si>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</si>
  <si>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</si>
  <si>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</si>
  <si>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</si>
  <si>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</si>
  <si>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</si>
  <si>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</si>
  <si>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</si>
  <si>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</si>
  <si>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</si>
  <si>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</si>
  <si>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</si>
  <si>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</si>
  <si>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</si>
  <si>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</si>
  <si>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</si>
  <si>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</si>
  <si>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</si>
  <si>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</si>
  <si>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</si>
  <si>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</si>
  <si>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</si>
  <si>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</si>
  <si>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</si>
  <si>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</si>
  <si>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</si>
  <si>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</si>
  <si>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</si>
  <si>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</si>
  <si>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</si>
  <si>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</si>
  <si>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</si>
  <si>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</si>
  <si>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</si>
  <si>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</si>
  <si>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</si>
  <si>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</si>
  <si>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</si>
  <si>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</si>
  <si>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</si>
  <si>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</si>
  <si>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</si>
  <si>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</si>
  <si>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</si>
  <si>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</si>
  <si>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</si>
  <si>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</si>
  <si>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</si>
  <si>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</si>
  <si>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</si>
  <si>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</si>
  <si>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</si>
  <si>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</si>
  <si>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</si>
  <si>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</si>
  <si>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</si>
  <si>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</si>
  <si>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</si>
  <si>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</si>
  <si>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</si>
  <si>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</si>
  <si>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</si>
  <si>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</si>
  <si>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</si>
  <si>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</si>
  <si>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</si>
  <si>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</si>
  <si>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</si>
  <si>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</si>
  <si>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</si>
  <si>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</si>
  <si>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</si>
  <si>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</si>
  <si>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</si>
  <si>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</si>
  <si>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</si>
  <si>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</si>
  <si>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</si>
  <si>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</si>
  <si>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</si>
  <si>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</si>
  <si>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</si>
  <si>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</si>
  <si>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</si>
  <si>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</si>
  <si>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</si>
  <si>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</si>
  <si>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</si>
  <si>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</si>
  <si>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</si>
  <si>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</si>
  <si>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</si>
  <si>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</si>
  <si>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</si>
  <si>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</si>
  <si>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</si>
  <si>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</si>
  <si>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</si>
  <si>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</si>
  <si>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</si>
  <si>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</si>
  <si>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</si>
  <si>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</si>
  <si>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</si>
  <si>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</si>
  <si>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</si>
  <si>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</si>
  <si>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</si>
  <si>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</si>
  <si>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</si>
  <si>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</si>
  <si>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</si>
  <si>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</si>
  <si>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</si>
  <si>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</si>
  <si>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</si>
  <si>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</si>
  <si>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</si>
  <si>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</si>
  <si>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</si>
  <si>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</si>
  <si>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</si>
  <si>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</si>
  <si>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</si>
  <si>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</si>
  <si>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</si>
  <si>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</si>
  <si>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</si>
  <si>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</si>
  <si>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</si>
  <si>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</si>
  <si>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</si>
  <si>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</si>
  <si>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</si>
  <si>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</si>
  <si>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</si>
  <si>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</si>
  <si>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</si>
  <si>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</si>
  <si>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</si>
  <si>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</si>
  <si>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</si>
  <si>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</si>
  <si>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</si>
  <si>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</si>
  <si>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</si>
  <si>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</si>
  <si>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</si>
  <si>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</si>
  <si>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</si>
  <si>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</si>
  <si>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</si>
  <si>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</si>
  <si>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</si>
  <si>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</si>
  <si>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</si>
  <si>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</si>
  <si>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</si>
  <si>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</si>
  <si>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</si>
  <si>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</si>
  <si>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</si>
  <si>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</si>
  <si>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</si>
  <si>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</si>
  <si>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</si>
  <si>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</si>
  <si>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</si>
  <si>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</si>
  <si>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</si>
  <si>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</si>
  <si>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</si>
  <si>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</si>
  <si>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</si>
  <si>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</si>
  <si>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</si>
  <si>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</si>
  <si>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</si>
  <si>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</si>
  <si>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</si>
  <si>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</si>
  <si>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</si>
  <si>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</si>
  <si>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</si>
  <si>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</si>
  <si>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</si>
  <si>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</si>
  <si>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</si>
  <si>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</si>
  <si>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</si>
  <si>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</si>
  <si>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</si>
  <si>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</si>
  <si>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</si>
  <si>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</si>
  <si>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</si>
  <si>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</si>
  <si>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</si>
  <si>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</si>
  <si>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</si>
  <si>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</si>
  <si>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</si>
  <si>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</si>
  <si>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</si>
  <si>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</si>
  <si>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</si>
  <si>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</si>
  <si>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</si>
  <si>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</si>
  <si>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</si>
  <si>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</si>
  <si>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</si>
  <si>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</si>
  <si>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</si>
  <si>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</si>
  <si>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</si>
  <si>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</si>
  <si>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</si>
  <si>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</si>
  <si>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</si>
  <si>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</si>
  <si>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</si>
  <si>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</si>
  <si>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</si>
  <si>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</si>
  <si>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</si>
  <si>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</si>
  <si>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</si>
  <si>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</si>
  <si>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</si>
  <si>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</si>
  <si>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</si>
  <si>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</si>
  <si>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</si>
  <si>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</si>
  <si>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</si>
  <si>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</si>
  <si>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</si>
  <si>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</si>
  <si>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</si>
  <si>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</si>
  <si>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</si>
  <si>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</si>
  <si>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</si>
  <si>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</si>
  <si>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</si>
  <si>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</si>
  <si>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</si>
  <si>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</si>
  <si>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</si>
  <si>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</si>
  <si>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</si>
  <si>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</si>
  <si>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</si>
  <si>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</si>
  <si>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</si>
  <si>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</si>
  <si>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</si>
  <si>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</si>
  <si>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</si>
  <si>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</si>
  <si>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</si>
  <si>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</si>
  <si>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</si>
  <si>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</si>
  <si>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</si>
  <si>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</si>
  <si>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</si>
  <si>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</si>
  <si>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</si>
  <si>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</si>
  <si>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</si>
  <si>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</si>
  <si>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</si>
  <si>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</si>
  <si>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</si>
  <si>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</si>
  <si>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</si>
  <si>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</si>
  <si>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</si>
  <si>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</si>
  <si>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</si>
  <si>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</si>
  <si>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</si>
  <si>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</si>
  <si>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</si>
  <si>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</si>
  <si>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</si>
  <si>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</si>
  <si>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</si>
  <si>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</si>
  <si>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</si>
  <si>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</si>
  <si>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</si>
  <si>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</si>
  <si>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</si>
  <si>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</si>
  <si>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</si>
  <si>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</si>
  <si>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</si>
  <si>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</si>
  <si>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</si>
  <si>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</si>
  <si>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</si>
  <si>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</si>
  <si>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</si>
  <si>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</si>
  <si>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</si>
  <si>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</si>
  <si>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</si>
  <si>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</si>
  <si>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</si>
  <si>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</si>
  <si>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</si>
  <si>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</si>
  <si>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</si>
  <si>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</si>
  <si>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</si>
  <si>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</si>
  <si>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</si>
  <si>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</si>
  <si>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</si>
  <si>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</si>
  <si>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</si>
  <si>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</si>
  <si>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</si>
  <si>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</si>
  <si>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</si>
  <si>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</si>
  <si>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</si>
  <si>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</si>
  <si>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</si>
  <si>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</si>
  <si>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</si>
  <si>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</si>
  <si>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</si>
  <si>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</si>
  <si>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</si>
  <si>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</si>
  <si>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</si>
  <si>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</si>
  <si>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</si>
  <si>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</si>
  <si>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</si>
  <si>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</si>
  <si>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</si>
  <si>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</si>
  <si>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</si>
  <si>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</si>
  <si>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</si>
  <si>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</si>
  <si>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</si>
  <si>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</si>
  <si>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</si>
  <si>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</si>
  <si>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</si>
  <si>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</si>
  <si>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</si>
  <si>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</si>
  <si>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</si>
  <si>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</si>
  <si>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</si>
  <si>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</si>
  <si>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</si>
  <si>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</si>
  <si>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</si>
  <si>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</si>
  <si>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</si>
  <si>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</si>
  <si>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</si>
  <si>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</si>
  <si>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</si>
  <si>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</si>
  <si>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</si>
  <si>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</si>
  <si>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</si>
  <si>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</si>
  <si>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</si>
  <si>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</si>
  <si>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</si>
  <si>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</si>
  <si>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</si>
  <si>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</si>
  <si>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</si>
  <si>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</si>
  <si>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</si>
  <si>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</si>
  <si>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</si>
  <si>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</si>
  <si>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</si>
  <si>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</si>
  <si>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</si>
  <si>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</si>
  <si>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</si>
  <si>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</si>
  <si>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</si>
  <si>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</si>
  <si>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</si>
  <si>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</si>
  <si>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</si>
  <si>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</si>
  <si>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</si>
  <si>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</si>
  <si>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</si>
  <si>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</si>
  <si>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</si>
  <si>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</si>
  <si>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</si>
  <si>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</si>
  <si>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</si>
  <si>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</si>
  <si>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</si>
  <si>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</si>
  <si>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</si>
  <si>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</si>
  <si>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</si>
  <si>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</si>
  <si>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</si>
  <si>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</si>
  <si>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</si>
  <si>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</si>
  <si>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</si>
  <si>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</si>
  <si>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</si>
  <si>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</si>
  <si>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</si>
  <si>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</si>
  <si>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</si>
  <si>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</si>
  <si>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</si>
  <si>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</si>
  <si>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</si>
  <si>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</si>
  <si>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</si>
  <si>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</si>
  <si>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</si>
  <si>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</si>
  <si>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</si>
  <si>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</si>
  <si>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</si>
  <si>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</si>
  <si>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</si>
  <si>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</si>
  <si>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</si>
  <si>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</si>
  <si>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</si>
  <si>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</si>
  <si>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</si>
  <si>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</si>
  <si>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</si>
  <si>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</si>
  <si>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</si>
  <si>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</si>
  <si>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</si>
  <si>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</si>
  <si>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</si>
  <si>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</si>
  <si>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</si>
  <si>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</si>
  <si>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</si>
  <si>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</si>
  <si>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</si>
  <si>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</si>
  <si>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</si>
  <si>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</si>
  <si>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</si>
  <si>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</si>
  <si>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</si>
  <si>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</si>
  <si>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</si>
  <si>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</si>
  <si>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</si>
  <si>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</si>
  <si>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</si>
  <si>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</si>
  <si>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</si>
  <si>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</si>
  <si>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</si>
  <si>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</si>
  <si>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</si>
  <si>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</si>
  <si>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</si>
  <si>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</si>
  <si>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</si>
  <si>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</si>
  <si>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</si>
  <si>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</si>
  <si>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</si>
  <si>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</si>
  <si>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</si>
  <si>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</si>
  <si>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</si>
  <si>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</si>
  <si>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</si>
  <si>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</si>
  <si>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</si>
  <si>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</si>
  <si>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</si>
  <si>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</si>
  <si>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</si>
  <si>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</si>
  <si>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</si>
  <si>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</si>
  <si>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</si>
  <si>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</si>
  <si>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</si>
  <si>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</si>
  <si>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</si>
  <si>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</si>
  <si>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</si>
  <si>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</si>
  <si>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</si>
  <si>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</si>
  <si>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</si>
  <si>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</si>
  <si>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</si>
  <si>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</si>
  <si>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</si>
  <si>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</si>
  <si>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</si>
  <si>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</si>
  <si>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</si>
  <si>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</si>
  <si>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</si>
  <si>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</si>
  <si>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</si>
  <si>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</si>
  <si>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</si>
  <si>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</si>
  <si>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</si>
  <si>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</si>
  <si>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</si>
  <si>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</si>
  <si>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</si>
  <si>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</si>
  <si>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</si>
  <si>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</si>
  <si>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</si>
  <si>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</si>
  <si>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</si>
  <si>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</si>
  <si>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</si>
  <si>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</si>
  <si>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</si>
  <si>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</si>
  <si>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</si>
  <si>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</si>
  <si>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</si>
  <si>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</si>
  <si>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</si>
  <si>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</si>
  <si>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</si>
  <si>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</si>
  <si>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</si>
  <si>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</si>
  <si>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</si>
  <si>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</si>
  <si>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</si>
  <si>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</si>
  <si>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</si>
  <si>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</si>
  <si>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</si>
  <si>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</si>
  <si>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</si>
  <si>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</si>
  <si>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</si>
  <si>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</si>
  <si>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</si>
  <si>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</si>
  <si>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</si>
  <si>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</si>
  <si>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</si>
  <si>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</si>
  <si>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</si>
  <si>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</si>
  <si>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</si>
  <si>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</si>
  <si>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</si>
  <si>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</si>
  <si>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</si>
  <si>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</si>
  <si>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</si>
  <si>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</si>
  <si>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</si>
  <si>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</si>
  <si>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</si>
  <si>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</si>
  <si>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</si>
  <si>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</si>
  <si>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</si>
  <si>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</si>
  <si>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</si>
  <si>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</si>
  <si>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</si>
  <si>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</si>
  <si>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</si>
  <si>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</si>
  <si>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</si>
  <si>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</si>
  <si>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</si>
  <si>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</si>
  <si>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</si>
  <si>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</si>
  <si>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</si>
  <si>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</si>
  <si>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</si>
  <si>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</si>
  <si>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</si>
  <si>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</si>
  <si>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</si>
  <si>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</si>
  <si>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</si>
  <si>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</si>
  <si>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</si>
  <si>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</si>
  <si>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</si>
  <si>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</si>
  <si>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</si>
  <si>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</si>
  <si>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</si>
  <si>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</si>
  <si>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</si>
  <si>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</si>
  <si>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</si>
  <si>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</si>
  <si>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</si>
  <si>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</si>
  <si>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</si>
  <si>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</si>
  <si>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</si>
  <si>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</si>
  <si>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</si>
  <si>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</si>
  <si>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</si>
  <si>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</si>
  <si>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</si>
  <si>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</si>
  <si>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</si>
  <si>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</si>
  <si>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</si>
  <si>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</si>
  <si>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</si>
  <si>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</si>
  <si>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</si>
  <si>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</si>
  <si>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</si>
  <si>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</si>
  <si>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</si>
  <si>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</si>
  <si>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</si>
  <si>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</si>
  <si>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</si>
  <si>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</si>
  <si>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</si>
  <si>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</si>
  <si>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</si>
  <si>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</si>
  <si>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</si>
  <si>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</si>
  <si>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</si>
  <si>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</si>
  <si>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</si>
  <si>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</si>
  <si>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</si>
  <si>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</si>
  <si>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</si>
  <si>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</si>
  <si>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</si>
  <si>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</si>
  <si>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</si>
  <si>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</si>
  <si>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</si>
  <si>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</si>
  <si>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</si>
  <si>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</si>
  <si>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</si>
  <si>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</si>
  <si>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</si>
  <si>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</si>
  <si>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</si>
  <si>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</si>
  <si>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</si>
  <si>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</si>
  <si>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</si>
  <si>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</si>
  <si>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</si>
  <si>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</si>
  <si>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</si>
  <si>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</si>
  <si>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</si>
  <si>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</si>
  <si>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</si>
  <si>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</si>
  <si>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</si>
  <si>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</si>
  <si>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</si>
  <si>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</si>
  <si>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</si>
  <si>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</si>
  <si>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</si>
  <si>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</si>
  <si>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</si>
  <si>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</si>
  <si>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</si>
  <si>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</si>
  <si>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</si>
  <si>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</si>
  <si>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</si>
  <si>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</si>
  <si>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</si>
  <si>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</si>
  <si>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</si>
  <si>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</si>
  <si>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</si>
  <si>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</si>
  <si>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</si>
  <si>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</si>
  <si>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</si>
  <si>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</si>
  <si>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</si>
  <si>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</si>
  <si>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</si>
  <si>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</si>
  <si>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</si>
  <si>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</si>
  <si>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</si>
  <si>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</si>
  <si>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</si>
  <si>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</si>
  <si>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</si>
  <si>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</si>
  <si>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</si>
  <si>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</si>
  <si>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</si>
  <si>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</si>
  <si>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</si>
  <si>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</si>
  <si>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</si>
  <si>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</si>
  <si>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</si>
  <si>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</si>
  <si>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</si>
  <si>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</si>
  <si>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</si>
  <si>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</si>
  <si>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</si>
  <si>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</si>
  <si>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</si>
  <si>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</si>
  <si>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</si>
  <si>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</si>
  <si>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</si>
  <si>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</si>
  <si>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</si>
  <si>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</si>
  <si>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</si>
  <si>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</si>
  <si>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</si>
  <si>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</si>
  <si>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</si>
  <si>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</si>
  <si>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</si>
  <si>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</si>
  <si>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</si>
  <si>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</si>
  <si>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</si>
  <si>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</si>
  <si>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</si>
  <si>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</si>
  <si>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</si>
  <si>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</si>
  <si>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</si>
  <si>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</si>
  <si>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</si>
  <si>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</si>
  <si>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</si>
  <si>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</si>
  <si>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</si>
  <si>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</si>
  <si>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</si>
  <si>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</si>
  <si>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</si>
  <si>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</si>
  <si>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</si>
  <si>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</si>
  <si>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</si>
  <si>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</si>
  <si>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</si>
  <si>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</si>
  <si>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</si>
  <si>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</si>
  <si>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</si>
  <si>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</si>
  <si>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</si>
  <si>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</si>
  <si>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</si>
  <si>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</si>
  <si>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</si>
  <si>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</si>
  <si>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</si>
  <si>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</si>
  <si>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</si>
  <si>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</si>
  <si>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</si>
  <si>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</si>
  <si>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</si>
  <si>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</si>
  <si>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</si>
  <si>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</si>
  <si>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</si>
  <si>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</si>
  <si>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</si>
  <si>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</si>
  <si>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</si>
  <si>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</si>
  <si>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</si>
  <si>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</si>
  <si>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</si>
  <si>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</si>
  <si>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</si>
  <si>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</si>
  <si>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</si>
  <si>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</si>
  <si>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</si>
  <si>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</si>
  <si>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</si>
  <si>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</si>
  <si>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</si>
  <si>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</si>
  <si>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</si>
  <si>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</si>
  <si>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</si>
  <si>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</si>
  <si>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</si>
  <si>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</si>
  <si>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</si>
  <si>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</si>
  <si>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</si>
  <si>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</si>
  <si>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</si>
  <si>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</si>
  <si>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</si>
  <si>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</si>
  <si>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</si>
  <si>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</si>
  <si>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</si>
  <si>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</si>
  <si>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</si>
  <si>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</si>
  <si>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</si>
  <si>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</si>
  <si>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</si>
  <si>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</si>
  <si>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</si>
  <si>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</si>
  <si>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</si>
  <si>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</si>
  <si>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</si>
  <si>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</si>
  <si>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</si>
  <si>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</si>
  <si>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</si>
  <si>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</si>
  <si>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</si>
  <si>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</si>
  <si>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</si>
  <si>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</si>
  <si>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</si>
  <si>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</si>
  <si>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</si>
  <si>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</si>
  <si>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</si>
  <si>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</si>
  <si>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</si>
  <si>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</si>
  <si>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</si>
  <si>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</si>
  <si>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</si>
  <si>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</si>
  <si>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</si>
  <si>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</si>
  <si>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</si>
  <si>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</si>
  <si>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</si>
  <si>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</si>
  <si>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</si>
  <si>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</si>
  <si>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</si>
  <si>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</si>
  <si>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</si>
  <si>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</si>
  <si>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</si>
  <si>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</si>
  <si>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</si>
  <si>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</si>
  <si>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</si>
  <si>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</si>
  <si>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</si>
  <si>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</si>
  <si>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</si>
  <si>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</si>
  <si>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</si>
  <si>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</si>
  <si>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</si>
  <si>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</si>
  <si>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</si>
  <si>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</si>
  <si>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</si>
  <si>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</si>
  <si>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</si>
  <si>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</si>
  <si>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</si>
  <si>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</si>
  <si>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</si>
  <si>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</si>
  <si>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</si>
  <si>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</si>
  <si>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</si>
  <si>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</si>
  <si>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</si>
  <si>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</si>
  <si>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</si>
  <si>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</si>
  <si>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</si>
  <si>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</si>
  <si>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</si>
  <si>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</si>
  <si>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</si>
  <si>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</si>
  <si>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</si>
  <si>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</si>
  <si>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</si>
  <si>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</si>
  <si>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</si>
  <si>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</si>
  <si>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</si>
  <si>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</si>
  <si>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</si>
  <si>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</si>
  <si>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</si>
  <si>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</si>
  <si>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</si>
  <si>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</si>
  <si>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</si>
  <si>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</si>
  <si>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</si>
  <si>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</si>
  <si>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</si>
  <si>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</si>
  <si>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</si>
  <si>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</si>
  <si>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</si>
  <si>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</si>
  <si>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</si>
  <si>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</si>
  <si>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</si>
  <si>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</si>
  <si>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</si>
  <si>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</si>
  <si>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</si>
  <si>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</si>
  <si>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</si>
  <si>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</si>
  <si>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</si>
  <si>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</si>
  <si>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</si>
  <si>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</si>
  <si>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</si>
  <si>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</si>
  <si>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</si>
  <si>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</si>
  <si>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</si>
  <si>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</si>
  <si>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</si>
  <si>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</si>
  <si>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</si>
  <si>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</si>
  <si>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</si>
  <si>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</si>
  <si>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</si>
  <si>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</si>
  <si>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</si>
  <si>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</si>
  <si>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</si>
  <si>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</si>
  <si>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</si>
  <si>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</si>
  <si>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</si>
  <si>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</si>
  <si>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</si>
  <si>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</si>
  <si>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</si>
  <si>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</si>
  <si>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</si>
  <si>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</si>
  <si>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</si>
  <si>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</si>
  <si>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</si>
  <si>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</si>
  <si>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</si>
  <si>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</si>
  <si>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</si>
  <si>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</si>
  <si>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</si>
  <si>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</si>
  <si>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</si>
  <si>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</si>
  <si>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</si>
  <si>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</si>
  <si>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</si>
  <si>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</si>
  <si>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</si>
  <si>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</si>
  <si>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</si>
  <si>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</si>
  <si>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</si>
  <si>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</si>
  <si>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</si>
  <si>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</si>
  <si>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</si>
  <si>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</si>
  <si>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</si>
  <si>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</si>
  <si>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</si>
  <si>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</si>
  <si>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</si>
  <si>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</si>
  <si>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</si>
  <si>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</si>
  <si>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</si>
  <si>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</si>
  <si>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</si>
  <si>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</si>
  <si>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</si>
  <si>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</si>
  <si>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</si>
  <si>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</si>
  <si>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</si>
  <si>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</si>
  <si>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</si>
  <si>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</si>
  <si>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</si>
  <si>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</si>
  <si>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</si>
  <si>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</si>
  <si>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</si>
  <si>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</si>
  <si>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</si>
  <si>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</si>
  <si>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</si>
  <si>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</si>
  <si>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</si>
  <si>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</si>
  <si>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</si>
  <si>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</si>
  <si>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</si>
  <si>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</si>
  <si>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</si>
  <si>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</si>
  <si>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</si>
  <si>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</si>
  <si>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</si>
  <si>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</si>
  <si>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</si>
  <si>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</si>
  <si>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</si>
  <si>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</si>
  <si>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</si>
  <si>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</si>
  <si>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</si>
  <si>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</si>
  <si>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</si>
  <si>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</si>
  <si>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</si>
  <si>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</si>
  <si>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</si>
  <si>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</si>
  <si>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</si>
  <si>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</si>
  <si>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</si>
  <si>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</si>
  <si>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</si>
  <si>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</si>
  <si>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</si>
  <si>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</si>
  <si>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</si>
  <si>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</si>
  <si>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</si>
  <si>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</si>
  <si>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</si>
  <si>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</si>
  <si>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</si>
  <si>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</si>
  <si>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</si>
  <si>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</si>
  <si>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</si>
  <si>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</si>
  <si>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</si>
  <si>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</si>
  <si>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</si>
  <si>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</si>
  <si>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</si>
  <si>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</si>
  <si>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</si>
  <si>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</si>
  <si>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</si>
  <si>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</si>
  <si>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</si>
  <si>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</si>
  <si>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</si>
  <si>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</si>
  <si>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</si>
  <si>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</si>
  <si>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</si>
  <si>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</si>
  <si>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</si>
  <si>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</si>
  <si>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</si>
  <si>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</si>
  <si>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</si>
  <si>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</si>
  <si>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</si>
  <si>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</si>
  <si>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</si>
  <si>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</si>
  <si>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</si>
  <si>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</si>
  <si>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</si>
  <si>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</si>
  <si>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</si>
  <si>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</si>
  <si>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</si>
  <si>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</si>
  <si>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</si>
  <si>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</si>
  <si>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</si>
  <si>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</si>
  <si>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</si>
  <si>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</si>
  <si>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</si>
  <si>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</si>
  <si>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</si>
  <si>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</si>
  <si>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</si>
  <si>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</si>
  <si>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</si>
  <si>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</si>
  <si>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</si>
  <si>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</si>
  <si>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</si>
  <si>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</si>
  <si>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</si>
  <si>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</si>
  <si>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</si>
  <si>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</si>
  <si>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</si>
  <si>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</si>
  <si>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</si>
  <si>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</si>
  <si>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</si>
  <si>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</si>
  <si>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</si>
  <si>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</si>
  <si>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</si>
  <si>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</si>
  <si>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</si>
  <si>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</si>
  <si>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</si>
  <si>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</si>
  <si>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</si>
  <si>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</si>
  <si>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</si>
  <si>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</si>
  <si>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</si>
  <si>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</si>
  <si>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</si>
  <si>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</si>
  <si>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</si>
  <si>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</si>
  <si>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</si>
  <si>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</si>
  <si>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</si>
  <si>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</si>
  <si>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</si>
  <si>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</si>
  <si>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</si>
  <si>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</si>
  <si>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</si>
  <si>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</si>
  <si>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</si>
  <si>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</si>
  <si>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</si>
  <si>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</si>
  <si>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</si>
  <si>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</si>
  <si>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</si>
  <si>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</si>
  <si>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</si>
  <si>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</si>
  <si>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</si>
  <si>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</si>
  <si>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</si>
  <si>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</si>
  <si>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</si>
  <si>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</si>
  <si>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</si>
  <si>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</si>
  <si>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</si>
  <si>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</si>
  <si>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</si>
  <si>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</si>
  <si>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</si>
  <si>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</si>
  <si>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</si>
  <si>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</si>
  <si>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</si>
  <si>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</si>
  <si>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</si>
  <si>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</si>
  <si>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</si>
  <si>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</si>
  <si>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</si>
  <si>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</si>
  <si>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</si>
  <si>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</si>
  <si>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</si>
  <si>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</si>
  <si>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</si>
  <si>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</si>
  <si>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</si>
  <si>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</si>
  <si>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</si>
  <si>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</si>
  <si>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</si>
  <si>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</si>
  <si>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</si>
  <si>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</si>
  <si>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</si>
  <si>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</si>
  <si>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</si>
  <si>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</si>
  <si>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</si>
  <si>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</si>
  <si>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</si>
  <si>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</si>
  <si>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</si>
  <si>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</si>
  <si>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</si>
  <si>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</si>
  <si>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</si>
  <si>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</si>
  <si>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</si>
  <si>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</si>
  <si>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</si>
  <si>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</si>
  <si>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</si>
  <si>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</si>
  <si>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</si>
  <si>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</si>
  <si>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</si>
  <si>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</si>
  <si>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</si>
  <si>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</si>
  <si>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</si>
  <si>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</si>
  <si>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</si>
  <si>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</si>
  <si>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</si>
  <si>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</si>
  <si>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</si>
  <si>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</si>
  <si>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</si>
  <si>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</si>
  <si>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</si>
  <si>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</si>
  <si>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</si>
  <si>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</si>
  <si>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</si>
  <si>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</si>
  <si>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</si>
  <si>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</si>
  <si>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</si>
  <si>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</si>
  <si>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</si>
  <si>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</si>
  <si>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</si>
  <si>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</si>
  <si>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</si>
  <si>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</si>
  <si>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</si>
  <si>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</si>
  <si>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</si>
  <si>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</si>
  <si>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</si>
  <si>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</si>
  <si>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</si>
  <si>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</si>
  <si>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</si>
  <si>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</si>
  <si>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</si>
  <si>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</si>
  <si>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</si>
  <si>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</si>
  <si>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</si>
  <si>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</si>
  <si>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</si>
  <si>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</si>
  <si>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</si>
  <si>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</si>
  <si>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</si>
  <si>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</si>
  <si>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</si>
  <si>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</si>
  <si>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</si>
  <si>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</si>
  <si>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</si>
  <si>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</si>
  <si>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</si>
  <si>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</si>
  <si>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</si>
  <si>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</si>
  <si>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</si>
  <si>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</si>
  <si>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</si>
  <si>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</si>
  <si>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</si>
  <si>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</si>
  <si>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</si>
  <si>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</si>
  <si>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</si>
  <si>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</si>
  <si>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</si>
  <si>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</si>
  <si>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</si>
  <si>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</si>
  <si>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</si>
  <si>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</si>
  <si>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</si>
  <si>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</si>
  <si>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</si>
  <si>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</si>
  <si>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</si>
  <si>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</si>
  <si>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</si>
  <si>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</si>
  <si>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</si>
  <si>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</si>
  <si>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</si>
  <si>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</si>
  <si>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</si>
  <si>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</si>
  <si>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</si>
  <si>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</si>
  <si>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</si>
  <si>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</si>
  <si>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</si>
  <si>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</si>
  <si>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</si>
  <si>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</si>
  <si>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</si>
  <si>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</si>
  <si>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</si>
  <si>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</si>
  <si>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</si>
  <si>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</si>
  <si>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</si>
  <si>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</si>
  <si>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</si>
  <si>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</si>
  <si>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</si>
  <si>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</si>
  <si>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</si>
  <si>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</si>
  <si>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</si>
  <si>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</si>
  <si>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</si>
  <si>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</si>
  <si>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</si>
  <si>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</si>
  <si>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</si>
  <si>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</si>
  <si>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</si>
  <si>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</si>
  <si>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</si>
  <si>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</si>
  <si>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</si>
  <si>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</si>
  <si>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</si>
  <si>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</si>
  <si>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</si>
  <si>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</si>
  <si>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</si>
  <si>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</si>
  <si>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</si>
  <si>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</si>
  <si>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</si>
  <si>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</si>
  <si>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</si>
  <si>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</si>
  <si>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</si>
  <si>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</si>
  <si>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</si>
  <si>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</si>
  <si>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</si>
  <si>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</si>
  <si>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</si>
  <si>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</si>
  <si>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</si>
  <si>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</si>
  <si>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</si>
  <si>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</si>
  <si>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</si>
  <si>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</si>
  <si>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</si>
  <si>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</si>
  <si>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</si>
  <si>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</si>
  <si>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</si>
  <si>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</si>
  <si>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</si>
  <si>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</si>
  <si>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</si>
  <si>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</si>
  <si>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</si>
  <si>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</si>
  <si>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</si>
  <si>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</si>
  <si>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</si>
  <si>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</si>
  <si>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</si>
  <si>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</si>
  <si>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</si>
  <si>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</si>
  <si>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</si>
  <si>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</si>
  <si>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</si>
  <si>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</si>
  <si>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</si>
  <si>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</si>
  <si>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</si>
  <si>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</si>
  <si>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</si>
  <si>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</si>
  <si>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</si>
  <si>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</si>
  <si>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</si>
  <si>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</si>
  <si>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</si>
  <si>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</si>
  <si>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</si>
  <si>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</si>
  <si>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</si>
  <si>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</si>
  <si>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</si>
  <si>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</si>
  <si>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</si>
  <si>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</si>
  <si>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</si>
  <si>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</si>
  <si>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</si>
  <si>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</si>
  <si>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</si>
  <si>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</si>
  <si>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</si>
  <si>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</si>
  <si>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</si>
  <si>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</si>
  <si>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</si>
  <si>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</si>
  <si>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</si>
  <si>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</si>
  <si>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</si>
  <si>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</si>
  <si>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</si>
  <si>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</si>
  <si>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</si>
  <si>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</si>
  <si>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</si>
  <si>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</si>
  <si>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</si>
  <si>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</si>
  <si>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</si>
  <si>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</si>
  <si>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</si>
  <si>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</si>
  <si>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</si>
  <si>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</si>
  <si>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</si>
  <si>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</si>
  <si>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</si>
  <si>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</si>
  <si>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</si>
  <si>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</si>
  <si>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</si>
  <si>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</si>
  <si>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</si>
  <si>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</si>
  <si>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</si>
  <si>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</si>
  <si>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</si>
  <si>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</si>
  <si>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</si>
  <si>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</si>
  <si>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</si>
  <si>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</si>
  <si>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</si>
  <si>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</si>
  <si>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</si>
  <si>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</si>
  <si>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</si>
  <si>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</si>
  <si>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</si>
  <si>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</si>
  <si>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</si>
  <si>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</si>
  <si>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</si>
  <si>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</si>
  <si>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</si>
  <si>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</si>
  <si>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</si>
  <si>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</si>
  <si>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</si>
  <si>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</si>
  <si>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</si>
  <si>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</si>
  <si>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</si>
  <si>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</si>
  <si>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</si>
  <si>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</si>
  <si>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</si>
  <si>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</si>
  <si>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</si>
  <si>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</si>
  <si>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</si>
  <si>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</si>
  <si>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</si>
  <si>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</si>
  <si>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</si>
  <si>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</si>
  <si>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</si>
  <si>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</si>
  <si>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</si>
  <si>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</si>
  <si>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</si>
  <si>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</si>
  <si>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</si>
  <si>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</si>
  <si>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</si>
  <si>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</si>
  <si>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</si>
  <si>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</si>
  <si>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</si>
  <si>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</si>
  <si>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</si>
  <si>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</si>
  <si>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</si>
  <si>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</si>
  <si>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</si>
  <si>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</si>
  <si>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</si>
  <si>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</si>
  <si>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</si>
  <si>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</si>
  <si>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</si>
  <si>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</si>
  <si>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</si>
  <si>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</si>
  <si>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</si>
  <si>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</si>
  <si>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</si>
  <si>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</si>
  <si>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</si>
  <si>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</si>
  <si>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</si>
  <si>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</si>
  <si>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</si>
  <si>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</si>
  <si>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</si>
  <si>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</si>
  <si>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</si>
  <si>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</si>
  <si>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</si>
  <si>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</si>
  <si>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</si>
  <si>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</si>
  <si>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</si>
  <si>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</si>
  <si>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</si>
  <si>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</si>
  <si>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</si>
  <si>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</si>
  <si>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</si>
  <si>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</si>
  <si>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</si>
  <si>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</si>
  <si>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</si>
  <si>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</si>
  <si>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</si>
  <si>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</si>
  <si>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</si>
  <si>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</si>
  <si>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</si>
  <si>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</si>
  <si>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</si>
  <si>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</si>
  <si>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</si>
  <si>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</si>
  <si>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</si>
  <si>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</si>
  <si>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</si>
  <si>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</si>
  <si>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</si>
  <si>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</si>
  <si>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</si>
  <si>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</si>
  <si>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</si>
  <si>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</si>
  <si>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</si>
  <si>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</si>
  <si>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</si>
  <si>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</si>
  <si>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</si>
  <si>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</si>
  <si>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</si>
  <si>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</si>
  <si>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</si>
  <si>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</si>
  <si>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</si>
  <si>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</si>
  <si>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</si>
  <si>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</si>
  <si>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</si>
  <si>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</si>
  <si>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</si>
  <si>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</si>
  <si>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</si>
  <si>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</si>
  <si>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</si>
  <si>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</si>
  <si>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</si>
  <si>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</si>
  <si>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</si>
  <si>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</si>
  <si>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</si>
  <si>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</si>
  <si>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</si>
  <si>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</si>
  <si>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</si>
  <si>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</si>
  <si>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</si>
  <si>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</si>
  <si>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</si>
  <si>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</si>
  <si>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</si>
  <si>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</si>
  <si>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</si>
  <si>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</si>
  <si>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</si>
  <si>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</si>
  <si>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</si>
  <si>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</si>
  <si>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</si>
  <si>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</si>
  <si>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</si>
  <si>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</si>
  <si>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</si>
  <si>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</si>
  <si>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</si>
  <si>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</si>
  <si>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</si>
  <si>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</si>
  <si>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</si>
  <si>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</si>
  <si>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</si>
  <si>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</si>
  <si>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</si>
  <si>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</si>
  <si>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</si>
  <si>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</si>
  <si>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</si>
  <si>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</si>
  <si>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</si>
  <si>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</si>
  <si>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</si>
  <si>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</si>
  <si>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</si>
  <si>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</si>
  <si>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</si>
  <si>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</si>
  <si>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</si>
  <si>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</si>
  <si>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</si>
  <si>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</si>
  <si>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</si>
  <si>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</si>
  <si>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</si>
  <si>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</si>
  <si>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</si>
  <si>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</si>
  <si>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</si>
  <si>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</si>
  <si>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</si>
  <si>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</si>
  <si>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</si>
  <si>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</si>
  <si>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</si>
  <si>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</si>
  <si>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</si>
  <si>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</si>
  <si>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</si>
  <si>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</si>
  <si>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</si>
  <si>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</si>
  <si>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</si>
  <si>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</si>
  <si>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</si>
  <si>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</si>
  <si>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</si>
  <si>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</si>
  <si>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</si>
  <si>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</si>
  <si>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</si>
  <si>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</si>
  <si>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</si>
  <si>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</si>
  <si>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</si>
  <si>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</si>
  <si>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</si>
  <si>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</si>
  <si>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</si>
  <si>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</si>
  <si>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</si>
  <si>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</si>
  <si>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</si>
  <si>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</si>
  <si>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</si>
  <si>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</si>
  <si>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</si>
  <si>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</si>
  <si>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</si>
  <si>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</si>
  <si>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</si>
  <si>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</si>
  <si>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</si>
  <si>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</si>
  <si>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</si>
  <si>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</si>
  <si>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</si>
  <si>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</si>
  <si>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</si>
  <si>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</si>
  <si>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</si>
  <si>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</si>
  <si>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</si>
  <si>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</si>
  <si>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</si>
  <si>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</si>
  <si>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</si>
  <si>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</si>
  <si>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</si>
  <si>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</si>
  <si>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</si>
  <si>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</si>
  <si>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</si>
  <si>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</si>
  <si>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</si>
  <si>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</si>
  <si>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</si>
  <si>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</si>
  <si>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</si>
  <si>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</si>
  <si>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</si>
  <si>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</si>
  <si>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</si>
  <si>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</si>
  <si>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</si>
  <si>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</si>
  <si>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</si>
  <si>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</si>
  <si>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</si>
  <si>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</si>
  <si>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</si>
  <si>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</si>
  <si>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</si>
  <si>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</si>
  <si>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</si>
  <si>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</si>
  <si>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</si>
  <si>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</si>
  <si>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</si>
  <si>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</si>
  <si>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</si>
  <si>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</si>
  <si>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</si>
  <si>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</si>
  <si>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</si>
  <si>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</si>
  <si>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</si>
  <si>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</si>
  <si>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</si>
  <si>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</si>
  <si>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</si>
  <si>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</si>
  <si>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</si>
  <si>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</si>
  <si>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</si>
  <si>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</si>
  <si>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</si>
  <si>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</si>
  <si>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</si>
  <si>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</si>
  <si>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</si>
  <si>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</si>
  <si>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</si>
  <si>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</si>
  <si>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</si>
  <si>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</si>
  <si>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</si>
  <si>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</si>
  <si>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</si>
  <si>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</si>
  <si>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</si>
  <si>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</si>
  <si>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</si>
  <si>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</si>
  <si>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</si>
  <si>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</si>
  <si>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</si>
  <si>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</si>
  <si>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</si>
  <si>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</si>
  <si>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</si>
  <si>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</si>
  <si>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</si>
  <si>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</si>
  <si>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</si>
  <si>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</si>
  <si>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</si>
  <si>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</si>
  <si>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</si>
  <si>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</si>
  <si>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</si>
  <si>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</si>
  <si>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</si>
  <si>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</si>
  <si>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</si>
  <si>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</si>
  <si>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</si>
  <si>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</si>
  <si>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</si>
  <si>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</si>
  <si>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</si>
  <si>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</si>
  <si>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</si>
  <si>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</si>
  <si>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</si>
  <si>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</si>
  <si>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</si>
  <si>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</si>
  <si>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</si>
  <si>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</si>
  <si>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</si>
  <si>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</si>
  <si>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</si>
  <si>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</si>
  <si>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</si>
  <si>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</si>
  <si>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</si>
  <si>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</si>
  <si>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</si>
  <si>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</si>
  <si>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</si>
  <si>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</si>
  <si>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</si>
  <si>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</si>
  <si>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</si>
  <si>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</si>
  <si>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</si>
  <si>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</si>
  <si>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</si>
  <si>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</si>
  <si>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</si>
  <si>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</si>
  <si>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</si>
  <si>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</si>
  <si>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</si>
  <si>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</si>
  <si>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</si>
  <si>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</si>
  <si>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</si>
  <si>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</si>
  <si>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</si>
  <si>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</si>
  <si>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</si>
  <si>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</si>
  <si>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</si>
  <si>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</si>
  <si>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</si>
  <si>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</si>
  <si>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</si>
  <si>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</si>
  <si>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</si>
  <si>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</si>
  <si>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</si>
  <si>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</si>
  <si>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</si>
  <si>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</si>
  <si>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</si>
  <si>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</si>
  <si>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</si>
  <si>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</si>
  <si>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</si>
  <si>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</si>
  <si>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</si>
  <si>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</si>
  <si>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</si>
  <si>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</si>
  <si>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</si>
  <si>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</si>
  <si>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</si>
  <si>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</si>
  <si>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</si>
  <si>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</si>
  <si>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</si>
  <si>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</si>
  <si>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</si>
  <si>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</si>
  <si>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</si>
  <si>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</si>
  <si>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</si>
  <si>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</si>
  <si>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</si>
  <si>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</si>
  <si>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</si>
  <si>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</si>
  <si>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</si>
  <si>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</si>
  <si>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</si>
  <si>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</si>
  <si>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</si>
  <si>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</si>
  <si>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</si>
  <si>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</si>
  <si>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</si>
  <si>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</si>
  <si>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</si>
  <si>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</si>
  <si>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</si>
  <si>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</si>
  <si>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</si>
  <si>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</si>
  <si>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</si>
  <si>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</si>
  <si>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</si>
  <si>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</si>
  <si>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</si>
  <si>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</si>
  <si>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</si>
  <si>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</si>
  <si>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</si>
  <si>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</si>
  <si>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</si>
  <si>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</si>
  <si>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</si>
  <si>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</si>
  <si>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</si>
  <si>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</si>
  <si>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</si>
  <si>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</si>
  <si>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</si>
  <si>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</si>
  <si>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</si>
  <si>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</si>
  <si>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</si>
  <si>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</si>
  <si>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</si>
  <si>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</si>
  <si>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</si>
  <si>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</si>
  <si>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</si>
  <si>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</si>
  <si>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</si>
  <si>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</si>
  <si>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</si>
  <si>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</si>
  <si>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</si>
  <si>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</si>
  <si>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</si>
  <si>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</si>
  <si>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</si>
  <si>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</si>
  <si>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</si>
  <si>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</si>
  <si>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</si>
  <si>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</si>
  <si>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</si>
  <si>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</si>
  <si>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</si>
  <si>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</si>
  <si>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</si>
  <si>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</si>
  <si>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</si>
  <si>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</si>
  <si>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</si>
  <si>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</si>
  <si>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</si>
  <si>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</si>
  <si>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</si>
  <si>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</si>
  <si>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</si>
  <si>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</si>
  <si>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</si>
  <si>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</si>
  <si>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</si>
  <si>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</si>
  <si>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</si>
  <si>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</si>
  <si>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</si>
  <si>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</si>
  <si>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</si>
  <si>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</si>
  <si>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</si>
  <si>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</si>
  <si>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</si>
  <si>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</si>
  <si>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</si>
  <si>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</si>
  <si>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</si>
  <si>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</si>
  <si>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</si>
  <si>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</si>
  <si>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</si>
  <si>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</si>
  <si>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</si>
  <si>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</si>
  <si>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</si>
  <si>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</si>
  <si>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</si>
  <si>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</si>
  <si>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</si>
  <si>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</si>
  <si>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</si>
  <si>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</si>
  <si>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</si>
  <si>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</si>
  <si>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</si>
  <si>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</si>
  <si>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</si>
  <si>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</si>
  <si>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</si>
  <si>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</si>
  <si>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</si>
  <si>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</si>
  <si>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</si>
  <si>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</si>
  <si>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</si>
  <si>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</si>
  <si>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</si>
  <si>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</si>
  <si>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</si>
  <si>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</si>
  <si>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</si>
  <si>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</si>
  <si>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</si>
  <si>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</si>
  <si>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</si>
  <si>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</si>
  <si>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</si>
  <si>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</si>
  <si>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</si>
  <si>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</si>
  <si>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</si>
  <si>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</si>
  <si>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</si>
  <si>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</si>
  <si>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</si>
  <si>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</si>
  <si>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</si>
  <si>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</si>
  <si>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</si>
  <si>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</si>
  <si>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</si>
  <si>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</si>
  <si>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</si>
  <si>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</si>
  <si>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</si>
  <si>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</si>
  <si>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</si>
  <si>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</si>
  <si>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</si>
  <si>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</si>
  <si>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</si>
  <si>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</si>
  <si>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</si>
  <si>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</si>
  <si>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</si>
  <si>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</si>
  <si>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</si>
  <si>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</si>
  <si>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</si>
  <si>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</si>
  <si>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</si>
  <si>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</si>
  <si>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</si>
  <si>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</si>
  <si>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</si>
  <si>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</si>
  <si>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</si>
  <si>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</si>
  <si>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</si>
  <si>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</si>
  <si>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</si>
  <si>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</si>
  <si>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</si>
  <si>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</si>
  <si>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</si>
  <si>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</si>
  <si>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</si>
  <si>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</si>
  <si>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</si>
  <si>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</si>
  <si>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</si>
  <si>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</si>
  <si>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</si>
  <si>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</si>
  <si>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</si>
  <si>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</si>
  <si>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</si>
  <si>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</si>
  <si>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</si>
  <si>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</si>
  <si>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</si>
  <si>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</si>
  <si>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</si>
  <si>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</si>
  <si>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</si>
  <si>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</si>
  <si>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</si>
  <si>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</si>
  <si>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</si>
  <si>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</si>
  <si>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</si>
  <si>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</si>
  <si>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</si>
  <si>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</si>
  <si>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</si>
  <si>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</si>
  <si>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</si>
  <si>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</si>
  <si>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</si>
  <si>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</si>
  <si>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</si>
  <si>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</si>
  <si>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</si>
  <si>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</si>
  <si>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</si>
  <si>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</si>
  <si>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</si>
  <si>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</si>
  <si>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</si>
  <si>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</si>
  <si>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</si>
  <si>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</si>
  <si>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</si>
  <si>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</si>
  <si>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</si>
  <si>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</si>
  <si>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</si>
  <si>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</si>
  <si>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</si>
  <si>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</si>
  <si>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</si>
  <si>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</si>
  <si>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</si>
  <si>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</si>
  <si>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</si>
  <si>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</si>
  <si>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</si>
  <si>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</si>
  <si>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</si>
  <si>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</si>
  <si>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</si>
  <si>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</si>
  <si>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</si>
  <si>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</si>
  <si>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</si>
  <si>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</si>
  <si>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</si>
  <si>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</si>
  <si>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</si>
  <si>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</si>
  <si>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</si>
  <si>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</si>
  <si>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</si>
  <si>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</si>
  <si>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</si>
  <si>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</si>
  <si>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</si>
  <si>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</si>
  <si>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</si>
  <si>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</si>
  <si>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</si>
  <si>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</si>
  <si>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</si>
  <si>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</si>
  <si>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</si>
  <si>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</si>
  <si>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</si>
  <si>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</si>
  <si>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</si>
  <si>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</si>
  <si>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</si>
  <si>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</si>
  <si>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</si>
  <si>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</si>
  <si>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</si>
  <si>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</si>
  <si>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</si>
  <si>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</si>
  <si>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</si>
  <si>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</si>
  <si>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</si>
  <si>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</si>
  <si>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</si>
  <si>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</si>
  <si>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</si>
  <si>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</si>
  <si>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</si>
  <si>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</si>
  <si>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</si>
  <si>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</si>
  <si>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</si>
  <si>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</si>
  <si>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</si>
  <si>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</si>
  <si>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</si>
  <si>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</si>
  <si>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</si>
  <si>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</si>
  <si>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</si>
  <si>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</si>
  <si>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</si>
  <si>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</si>
  <si>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</si>
  <si>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</si>
  <si>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</si>
  <si>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</si>
  <si>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</si>
  <si>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</si>
  <si>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</si>
  <si>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</si>
  <si>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</si>
  <si>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</si>
  <si>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</si>
  <si>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</si>
  <si>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</si>
  <si>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</si>
  <si>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</si>
  <si>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</si>
  <si>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</si>
  <si>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</si>
  <si>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</si>
  <si>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</si>
  <si>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</si>
  <si>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</si>
  <si>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</si>
  <si>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</si>
  <si>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</si>
  <si>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</si>
  <si>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</si>
  <si>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</si>
  <si>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</si>
  <si>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</si>
  <si>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</si>
  <si>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</si>
  <si>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</si>
  <si>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</si>
  <si>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</si>
  <si>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</si>
  <si>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</si>
  <si>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</si>
  <si>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</si>
  <si>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</si>
  <si>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</si>
  <si>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</si>
  <si>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</si>
  <si>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</si>
  <si>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</si>
  <si>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</si>
  <si>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</si>
  <si>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</si>
  <si>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</si>
  <si>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</si>
  <si>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</si>
  <si>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</si>
  <si>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</si>
  <si>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</si>
  <si>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</si>
  <si>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</si>
  <si>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</si>
  <si>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</si>
  <si>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</si>
  <si>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</si>
  <si>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</si>
  <si>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</si>
  <si>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</si>
  <si>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</si>
  <si>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</si>
  <si>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</si>
  <si>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</si>
  <si>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</si>
  <si>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</si>
  <si>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</si>
  <si>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</si>
  <si>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</si>
  <si>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</si>
  <si>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</si>
  <si>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</si>
  <si>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</si>
  <si>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</si>
  <si>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</si>
  <si>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</si>
  <si>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</si>
  <si>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</si>
  <si>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</si>
  <si>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</si>
  <si>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</si>
  <si>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</si>
  <si>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</si>
  <si>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</si>
  <si>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</si>
  <si>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</si>
  <si>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</si>
  <si>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</si>
  <si>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</si>
  <si>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</si>
  <si>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</si>
  <si>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</si>
  <si>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</si>
  <si>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</si>
  <si>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</si>
  <si>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</si>
  <si>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</si>
  <si>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</si>
  <si>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</si>
  <si>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</si>
  <si>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</si>
  <si>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</si>
  <si>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</si>
  <si>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</si>
  <si>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</si>
  <si>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</si>
  <si>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</si>
  <si>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</si>
  <si>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</si>
  <si>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</si>
  <si>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</si>
  <si>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</si>
  <si>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</si>
  <si>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</si>
  <si>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</si>
  <si>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</si>
  <si>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</si>
  <si>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</si>
  <si>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</si>
  <si>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</si>
  <si>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</si>
  <si>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</si>
  <si>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</si>
  <si>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</si>
  <si>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</si>
  <si>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</si>
  <si>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</si>
  <si>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</si>
  <si>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</si>
  <si>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</si>
  <si>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</si>
  <si>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</si>
  <si>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</si>
  <si>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</si>
  <si>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</si>
  <si>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</si>
  <si>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</si>
  <si>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</si>
  <si>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</si>
  <si>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</si>
  <si>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</si>
  <si>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</si>
  <si>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</si>
  <si>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</si>
  <si>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</si>
  <si>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</si>
  <si>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</si>
  <si>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</si>
  <si>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</si>
  <si>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</si>
  <si>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</si>
  <si>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</si>
  <si>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</si>
  <si>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</si>
  <si>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</si>
  <si>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</si>
  <si>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</si>
  <si>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</si>
  <si>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</si>
  <si>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</si>
  <si>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</si>
  <si>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</si>
  <si>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</si>
  <si>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</si>
  <si>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</si>
  <si>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</si>
  <si>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</si>
  <si>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</si>
  <si>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</si>
  <si>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</si>
  <si>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</si>
  <si>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</si>
  <si>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</si>
  <si>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</si>
  <si>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</si>
  <si>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</si>
  <si>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</si>
  <si>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</si>
  <si>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</si>
  <si>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</si>
  <si>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</si>
  <si>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</si>
  <si>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</si>
  <si>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</si>
  <si>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</si>
  <si>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</si>
  <si>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</si>
  <si>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</si>
  <si>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</si>
  <si>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</si>
  <si>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</si>
  <si>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</si>
  <si>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</si>
  <si>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</si>
  <si>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</si>
  <si>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</si>
  <si>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</si>
  <si>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</si>
  <si>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</si>
  <si>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</si>
  <si>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</si>
  <si>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</si>
  <si>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</si>
  <si>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</si>
  <si>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</si>
  <si>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</si>
  <si>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</si>
  <si>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</si>
  <si>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</si>
  <si>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</si>
  <si>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</si>
  <si>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</si>
  <si>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</si>
  <si>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</si>
  <si>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</si>
  <si>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</si>
  <si>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</si>
  <si>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</si>
  <si>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</si>
  <si>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</si>
  <si>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</si>
  <si>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</si>
  <si>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</si>
  <si>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</si>
  <si>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</si>
  <si>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</si>
  <si>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</si>
  <si>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</si>
  <si>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</si>
  <si>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</si>
  <si>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</si>
  <si>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</si>
  <si>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</si>
  <si>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</si>
  <si>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</si>
  <si>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</si>
  <si>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</si>
  <si>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</si>
  <si>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</si>
  <si>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</si>
  <si>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</si>
  <si>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</si>
  <si>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</si>
  <si>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</si>
  <si>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</si>
  <si>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</si>
  <si>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</si>
  <si>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</si>
  <si>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</si>
  <si>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</si>
  <si>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</si>
  <si>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</si>
  <si>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</si>
  <si>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</si>
  <si>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</si>
  <si>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</si>
  <si>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</si>
  <si>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</si>
  <si>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</si>
  <si>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</si>
  <si>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</si>
  <si>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</si>
  <si>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</si>
  <si>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</si>
  <si>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</si>
  <si>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</si>
  <si>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</si>
  <si>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</si>
  <si>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</si>
  <si>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</si>
  <si>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</si>
  <si>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</si>
  <si>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</si>
  <si>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</si>
  <si>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</si>
  <si>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</si>
  <si>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</si>
  <si>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</si>
  <si>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</si>
  <si>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</si>
  <si>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</si>
  <si>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</si>
  <si>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</si>
  <si>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</si>
  <si>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</si>
  <si>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</si>
  <si>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</si>
  <si>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</si>
  <si>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</si>
  <si>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</si>
  <si>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</si>
  <si>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</si>
  <si>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</si>
  <si>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</si>
  <si>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</si>
  <si>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</si>
  <si>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</si>
  <si>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</si>
  <si>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</si>
  <si>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</si>
  <si>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</si>
  <si>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</si>
  <si>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</si>
  <si>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</si>
  <si>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</si>
  <si>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</si>
  <si>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</si>
  <si>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</si>
  <si>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</si>
  <si>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</si>
  <si>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</si>
  <si>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</si>
  <si>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</si>
  <si>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</si>
  <si>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</si>
  <si>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</si>
  <si>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</si>
  <si>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</si>
  <si>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</si>
  <si>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</si>
  <si>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</si>
  <si>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</si>
  <si>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</si>
  <si>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</si>
  <si>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</si>
  <si>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</si>
  <si>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</si>
  <si>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</si>
  <si>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</si>
  <si>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</si>
  <si>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</si>
  <si>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</si>
  <si>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</si>
  <si>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</si>
  <si>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</si>
  <si>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</si>
  <si>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</si>
  <si>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</si>
  <si>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</si>
  <si>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</si>
  <si>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</si>
  <si>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</si>
  <si>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</si>
  <si>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</si>
  <si>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</si>
  <si>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</si>
  <si>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</si>
  <si>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</si>
  <si>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</si>
  <si>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</si>
  <si>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</si>
  <si>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</si>
  <si>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</si>
  <si>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</si>
  <si>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</si>
  <si>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</si>
  <si>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</si>
  <si>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</si>
  <si>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</si>
  <si>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</si>
  <si>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</si>
  <si>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</si>
  <si>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</si>
  <si>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</si>
  <si>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</si>
  <si>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</si>
  <si>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</si>
  <si>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</si>
  <si>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</si>
  <si>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</si>
  <si>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</si>
  <si>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</si>
  <si>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</si>
  <si>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</si>
  <si>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</si>
  <si>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</si>
  <si>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</si>
  <si>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</si>
  <si>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</si>
  <si>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</si>
  <si>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</si>
  <si>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</si>
  <si>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</si>
  <si>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</si>
  <si>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</si>
  <si>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</si>
  <si>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</si>
  <si>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</si>
  <si>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</si>
  <si>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</si>
  <si>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</si>
  <si>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</si>
  <si>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</si>
  <si>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</si>
  <si>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</si>
  <si>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</si>
  <si>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</si>
  <si>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</si>
  <si>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</si>
  <si>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</si>
  <si>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</si>
  <si>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</si>
  <si>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</si>
  <si>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</si>
  <si>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</si>
  <si>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</si>
  <si>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</si>
  <si>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</si>
  <si>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</si>
  <si>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</si>
  <si>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</si>
  <si>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</si>
  <si>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</si>
  <si>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</si>
  <si>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</si>
  <si>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</si>
  <si>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</si>
  <si>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</si>
  <si>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</si>
  <si>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</si>
  <si>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</si>
  <si>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</si>
  <si>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</si>
  <si>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</si>
  <si>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</si>
  <si>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</si>
  <si>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</si>
  <si>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</si>
  <si>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</si>
  <si>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</si>
  <si>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</si>
  <si>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</si>
  <si>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</si>
  <si>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</si>
  <si>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</si>
  <si>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</si>
  <si>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</si>
  <si>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</si>
  <si>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</si>
  <si>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</si>
  <si>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</si>
  <si>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</si>
  <si>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</si>
  <si>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</si>
  <si>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</si>
  <si>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</si>
  <si>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</si>
  <si>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</si>
  <si>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</si>
  <si>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</si>
  <si>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</si>
  <si>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</si>
  <si>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</si>
  <si>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</si>
  <si>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</si>
  <si>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</si>
  <si>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</si>
  <si>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</si>
  <si>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</si>
  <si>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</si>
  <si>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</si>
  <si>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</si>
  <si>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</si>
  <si>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</si>
  <si>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</si>
  <si>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</si>
  <si>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</si>
  <si>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</si>
  <si>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</si>
  <si>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</si>
  <si>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</si>
  <si>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</si>
  <si>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</si>
  <si>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</si>
  <si>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</si>
  <si>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</si>
  <si>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</si>
  <si>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</si>
  <si>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</si>
  <si>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</si>
  <si>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</si>
  <si>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</si>
  <si>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</si>
  <si>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</si>
  <si>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</si>
  <si>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</si>
  <si>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</si>
  <si>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</si>
  <si>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</si>
  <si>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</si>
  <si>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</si>
  <si>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</si>
  <si>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</si>
  <si>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</si>
  <si>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</si>
  <si>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</si>
  <si>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</si>
  <si>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</si>
  <si>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</si>
  <si>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</si>
  <si>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</si>
  <si>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</si>
  <si>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</si>
  <si>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</si>
  <si>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</si>
  <si>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</si>
  <si>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</si>
  <si>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</si>
  <si>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</si>
  <si>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</si>
  <si>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</si>
  <si>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</si>
  <si>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</si>
  <si>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</si>
  <si>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</si>
  <si>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</si>
  <si>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</si>
  <si>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</si>
  <si>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</si>
  <si>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</si>
  <si>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</si>
  <si>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</si>
  <si>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</si>
  <si>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</si>
  <si>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</si>
  <si>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</si>
  <si>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</si>
  <si>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</si>
  <si>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</si>
  <si>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</si>
  <si>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</si>
  <si>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</si>
  <si>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</si>
  <si>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</si>
  <si>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</si>
  <si>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</si>
  <si>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</si>
  <si>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</si>
  <si>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</si>
  <si>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</si>
  <si>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</si>
  <si>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</si>
  <si>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</si>
  <si>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</si>
  <si>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</si>
  <si>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</si>
  <si>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</si>
  <si>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</si>
  <si>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</si>
  <si>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</si>
  <si>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</si>
  <si>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</si>
  <si>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</si>
  <si>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</si>
  <si>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</si>
  <si>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</si>
  <si>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</si>
  <si>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</si>
  <si>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</si>
  <si>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</si>
  <si>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</si>
  <si>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</si>
  <si>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</si>
  <si>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</si>
  <si>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</si>
  <si>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</si>
  <si>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</si>
  <si>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</si>
  <si>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</si>
  <si>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</si>
  <si>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</si>
  <si>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</si>
  <si>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</si>
  <si>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</si>
  <si>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</si>
  <si>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</si>
  <si>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</si>
  <si>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</si>
  <si>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</si>
  <si>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</si>
  <si>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</si>
  <si>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</si>
  <si>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</si>
  <si>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</si>
  <si>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</si>
  <si>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</si>
  <si>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</si>
  <si>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</si>
  <si>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</si>
  <si>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</si>
  <si>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</si>
  <si>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</si>
  <si>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</si>
  <si>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</si>
  <si>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</si>
  <si>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</si>
  <si>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</si>
  <si>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</si>
  <si>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</si>
  <si>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</si>
  <si>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</si>
  <si>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</si>
  <si>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</si>
  <si>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</si>
  <si>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</si>
  <si>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</si>
  <si>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</si>
  <si>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</si>
  <si>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</si>
  <si>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</si>
  <si>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</si>
  <si>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</si>
  <si>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</si>
  <si>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</si>
  <si>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</si>
  <si>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</si>
  <si>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</si>
  <si>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</si>
  <si>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</si>
  <si>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</si>
  <si>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</si>
  <si>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</si>
  <si>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</si>
  <si>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</si>
  <si>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</si>
  <si>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</si>
  <si>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</si>
  <si>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</si>
  <si>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</si>
  <si>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</si>
  <si>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</si>
  <si>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</si>
  <si>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</si>
  <si>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</si>
  <si>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</si>
  <si>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</si>
  <si>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</si>
  <si>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</si>
  <si>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</si>
  <si>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</si>
  <si>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</si>
  <si>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</si>
  <si>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</si>
  <si>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</si>
  <si>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</si>
  <si>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</si>
  <si>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</si>
  <si>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</si>
  <si>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</si>
  <si>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</si>
  <si>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</si>
  <si>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</si>
  <si>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</si>
  <si>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</si>
  <si>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</si>
  <si>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</si>
  <si>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</si>
  <si>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</si>
  <si>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</si>
  <si>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</si>
  <si>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</si>
  <si>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</si>
  <si>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</si>
  <si>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</si>
  <si>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</si>
  <si>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</si>
  <si>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</si>
  <si>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</si>
  <si>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</si>
  <si>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</si>
  <si>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</si>
  <si>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</si>
  <si>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</si>
  <si>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</si>
  <si>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</si>
  <si>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</si>
  <si>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</si>
  <si>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</si>
  <si>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</si>
  <si>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</si>
  <si>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</si>
  <si>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</si>
  <si>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</si>
  <si>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</si>
  <si>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</si>
  <si>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</si>
  <si>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</si>
  <si>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</si>
  <si>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</si>
  <si>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</si>
  <si>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</si>
  <si>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</si>
  <si>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</si>
  <si>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</si>
  <si>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</si>
  <si>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</si>
  <si>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</si>
  <si>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</si>
  <si>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</si>
  <si>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</si>
  <si>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</si>
  <si>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</si>
  <si>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</si>
  <si>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</si>
  <si>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</si>
  <si>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</si>
  <si>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</si>
  <si>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</si>
  <si>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</si>
  <si>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</si>
  <si>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</si>
  <si>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</si>
  <si>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</si>
  <si>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</si>
  <si>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</si>
  <si>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</si>
  <si>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</si>
  <si>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</si>
  <si>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</si>
  <si>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</si>
  <si>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</si>
  <si>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</si>
  <si>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</si>
  <si>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</si>
  <si>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</si>
  <si>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</si>
  <si>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</si>
  <si>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</si>
  <si>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</si>
  <si>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</si>
  <si>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</si>
  <si>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</si>
  <si>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</si>
  <si>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</si>
  <si>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</si>
  <si>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</si>
  <si>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</si>
  <si>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</si>
  <si>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</si>
  <si>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</si>
  <si>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</si>
  <si>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</si>
  <si>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</si>
  <si>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</si>
  <si>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</si>
  <si>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</si>
  <si>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</si>
  <si>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</si>
  <si>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</si>
  <si>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</si>
  <si>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</si>
  <si>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</si>
  <si>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</si>
  <si>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</si>
  <si>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</si>
  <si>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</si>
  <si>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</si>
  <si>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</si>
  <si>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</si>
  <si>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</si>
  <si>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</si>
  <si>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</si>
  <si>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</si>
  <si>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</si>
  <si>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</si>
  <si>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</si>
  <si>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</si>
  <si>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</si>
  <si>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</si>
  <si>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</si>
  <si>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</si>
  <si>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</si>
  <si>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</si>
  <si>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</si>
  <si>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</si>
  <si>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</si>
  <si>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</si>
  <si>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</si>
  <si>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</si>
  <si>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</si>
  <si>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</si>
  <si>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</si>
  <si>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</si>
  <si>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</si>
  <si>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</si>
  <si>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</si>
  <si>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</si>
  <si>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</si>
  <si>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</si>
  <si>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</si>
  <si>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</si>
  <si>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</si>
  <si>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</si>
  <si>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</si>
  <si>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</si>
  <si>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</si>
  <si>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</si>
  <si>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</si>
  <si>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</si>
  <si>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</si>
  <si>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</si>
  <si>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</si>
  <si>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</si>
  <si>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</si>
  <si>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</si>
  <si>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</si>
  <si>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</si>
  <si>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</si>
  <si>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</si>
  <si>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</si>
  <si>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</si>
  <si>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</si>
  <si>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</si>
  <si>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</si>
  <si>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</si>
  <si>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</si>
  <si>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</si>
  <si>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</si>
  <si>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</si>
  <si>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</si>
  <si>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</si>
  <si>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</si>
  <si>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</si>
  <si>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</si>
  <si>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</si>
  <si>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</si>
  <si>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</si>
  <si>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</si>
  <si>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</si>
  <si>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</si>
  <si>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</si>
  <si>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</si>
  <si>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</si>
  <si>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</si>
  <si>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</si>
  <si>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</si>
  <si>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</si>
  <si>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</si>
  <si>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</si>
  <si>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</si>
  <si>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</si>
  <si>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</si>
  <si>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</si>
  <si>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</si>
  <si>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</si>
  <si>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</si>
  <si>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</si>
  <si>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</si>
  <si>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</si>
  <si>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</si>
  <si>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</si>
  <si>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</si>
  <si>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</si>
  <si>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</si>
  <si>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</si>
  <si>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</si>
  <si>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</si>
  <si>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</si>
  <si>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</si>
  <si>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</si>
  <si>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</si>
  <si>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</si>
  <si>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</si>
  <si>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</si>
  <si>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</si>
  <si>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</si>
  <si>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</si>
  <si>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</si>
  <si>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</si>
  <si>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</si>
  <si>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</si>
  <si>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</si>
  <si>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</si>
  <si>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</si>
  <si>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</si>
  <si>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</si>
  <si>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</si>
  <si>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</si>
  <si>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</si>
  <si>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</si>
  <si>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</si>
  <si>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</si>
  <si>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</si>
  <si>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</si>
  <si>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</si>
  <si>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</si>
  <si>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</si>
  <si>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</si>
  <si>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</si>
  <si>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</si>
  <si>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</si>
  <si>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</si>
  <si>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</si>
  <si>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</si>
  <si>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</si>
  <si>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</si>
  <si>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</si>
  <si>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</si>
  <si>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</si>
  <si>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</si>
  <si>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</si>
  <si>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</si>
  <si>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</si>
  <si>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</si>
  <si>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</si>
  <si>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</si>
  <si>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</si>
  <si>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</si>
  <si>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</si>
  <si>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</si>
  <si>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</si>
  <si>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</si>
  <si>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</si>
  <si>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</si>
  <si>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</si>
  <si>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</si>
  <si>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</si>
  <si>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</si>
  <si>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</si>
  <si>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</si>
  <si>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</si>
  <si>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</si>
  <si>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</si>
  <si>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</si>
  <si>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</si>
  <si>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</si>
  <si>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</si>
  <si>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</si>
  <si>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</si>
  <si>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</si>
  <si>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</si>
  <si>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</si>
  <si>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</si>
  <si>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</si>
  <si>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</si>
  <si>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</si>
  <si>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</si>
  <si>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</si>
  <si>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</si>
  <si>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</si>
  <si>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</si>
  <si>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</si>
  <si>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</si>
  <si>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</si>
  <si>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</si>
  <si>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</si>
  <si>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</si>
  <si>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</si>
  <si>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</si>
  <si>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</si>
  <si>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</si>
  <si>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</si>
  <si>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</si>
  <si>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</si>
  <si>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</si>
  <si>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</si>
  <si>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</si>
  <si>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</si>
  <si>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</si>
  <si>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</si>
  <si>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</si>
  <si>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</si>
  <si>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</si>
  <si>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</si>
  <si>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</si>
  <si>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</si>
  <si>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</si>
  <si>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</si>
  <si>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</si>
  <si>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</si>
  <si>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</si>
  <si>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</si>
  <si>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</si>
  <si>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</si>
  <si>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</si>
  <si>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</si>
  <si>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</si>
  <si>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</si>
  <si>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</si>
  <si>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</si>
  <si>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</si>
  <si>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</si>
  <si>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</si>
  <si>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</si>
  <si>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</si>
  <si>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</si>
  <si>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</si>
  <si>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</si>
  <si>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</si>
  <si>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</si>
  <si>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</si>
  <si>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</si>
  <si>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</si>
  <si>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</si>
  <si>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</si>
  <si>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</si>
  <si>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</si>
  <si>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</si>
  <si>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</si>
  <si>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</si>
  <si>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</si>
  <si>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</si>
  <si>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</si>
  <si>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</si>
  <si>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</si>
  <si>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</si>
  <si>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</si>
  <si>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</si>
  <si>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</si>
  <si>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</si>
  <si>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</si>
  <si>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</si>
  <si>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</si>
  <si>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</si>
  <si>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</si>
  <si>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</si>
  <si>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</si>
  <si>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</si>
  <si>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</si>
  <si>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</si>
  <si>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</si>
  <si>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</si>
  <si>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</si>
  <si>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</si>
  <si>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</si>
  <si>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</si>
  <si>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</si>
  <si>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</si>
  <si>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</si>
  <si>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</si>
  <si>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</si>
  <si>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</si>
  <si>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</si>
  <si>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</si>
  <si>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</si>
  <si>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</si>
  <si>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</si>
  <si>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</si>
  <si>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</si>
  <si>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</si>
  <si>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</si>
  <si>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</si>
  <si>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</si>
  <si>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</si>
  <si>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</si>
  <si>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</si>
  <si>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</si>
  <si>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</si>
  <si>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</si>
  <si>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</si>
  <si>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</si>
  <si>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</si>
  <si>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</si>
  <si>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</si>
  <si>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</si>
  <si>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</si>
  <si>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</si>
  <si>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</si>
  <si>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</si>
  <si>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</si>
  <si>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</si>
  <si>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</si>
  <si>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</si>
  <si>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</si>
  <si>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</si>
  <si>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</si>
  <si>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</si>
  <si>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</si>
  <si>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</si>
  <si>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</si>
  <si>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</si>
  <si>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</si>
  <si>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</si>
  <si>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</si>
  <si>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</si>
  <si>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</si>
  <si>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</si>
  <si>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</si>
  <si>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</si>
  <si>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</si>
  <si>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</si>
  <si>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</si>
  <si>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</si>
  <si>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</si>
  <si>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</si>
  <si>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</si>
  <si>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</si>
  <si>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</si>
  <si>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</si>
  <si>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</si>
  <si>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</si>
  <si>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</si>
  <si>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</si>
  <si>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</si>
  <si>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</si>
  <si>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</si>
  <si>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</si>
  <si>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</si>
  <si>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</si>
  <si>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</si>
  <si>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</si>
  <si>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</si>
  <si>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</si>
  <si>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</si>
  <si>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</si>
  <si>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</si>
  <si>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</si>
  <si>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</si>
  <si>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</si>
  <si>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</si>
  <si>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</si>
  <si>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</si>
  <si>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</si>
  <si>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</si>
  <si>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</si>
  <si>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</si>
  <si>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</si>
  <si>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</si>
  <si>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</si>
  <si>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</si>
  <si>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</si>
  <si>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</si>
  <si>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</si>
  <si>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</si>
  <si>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</si>
  <si>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</si>
  <si>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</si>
  <si>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</si>
  <si>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</si>
  <si>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</si>
  <si>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</si>
  <si>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</si>
  <si>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</si>
  <si>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</si>
  <si>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</si>
  <si>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</si>
  <si>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</si>
  <si>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</si>
  <si>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</si>
  <si>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</si>
  <si>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</si>
  <si>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</si>
  <si>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</si>
  <si>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</si>
  <si>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</si>
  <si>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</si>
  <si>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</si>
  <si>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</si>
  <si>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</si>
  <si>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</si>
  <si>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</si>
  <si>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</si>
  <si>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</si>
  <si>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</si>
  <si>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</si>
  <si>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</si>
  <si>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</si>
  <si>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</si>
  <si>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</si>
  <si>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</si>
  <si>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</si>
  <si>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</si>
  <si>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</si>
  <si>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</si>
  <si>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</si>
  <si>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</si>
  <si>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</si>
  <si>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</si>
  <si>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</si>
  <si>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</si>
  <si>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</si>
  <si>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</si>
  <si>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</si>
  <si>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</si>
  <si>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</si>
  <si>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</si>
  <si>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</si>
  <si>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</si>
  <si>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</si>
  <si>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</si>
  <si>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</si>
  <si>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</si>
  <si>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</si>
  <si>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</si>
  <si>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</si>
  <si>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</si>
  <si>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</si>
  <si>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</si>
  <si>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</si>
  <si>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</si>
  <si>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</si>
  <si>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</si>
  <si>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</si>
  <si>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</si>
  <si>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</si>
  <si>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</si>
  <si>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</si>
  <si>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</si>
  <si>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</si>
  <si>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</si>
  <si>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</si>
  <si>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</si>
  <si>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</si>
  <si>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</si>
  <si>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</si>
  <si>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</si>
  <si>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</si>
  <si>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</si>
  <si>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</si>
  <si>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</si>
  <si>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</si>
  <si>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</si>
  <si>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</si>
  <si>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</si>
  <si>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</si>
  <si>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</si>
  <si>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</si>
  <si>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</si>
  <si>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</si>
  <si>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</si>
  <si>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</si>
  <si>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</si>
  <si>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</si>
  <si>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</si>
  <si>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</si>
  <si>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</si>
  <si>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</si>
  <si>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</si>
  <si>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</si>
  <si>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</si>
  <si>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</si>
  <si>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</si>
  <si>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</si>
  <si>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</si>
  <si>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</si>
  <si>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</si>
  <si>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</si>
  <si>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</si>
  <si>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</si>
  <si>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</si>
  <si>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</si>
  <si>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</si>
  <si>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</si>
  <si>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</si>
  <si>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</si>
  <si>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</si>
  <si>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</si>
  <si>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</si>
  <si>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</si>
  <si>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</si>
  <si>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</si>
  <si>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</si>
  <si>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</si>
  <si>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</si>
  <si>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</si>
  <si>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</si>
  <si>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</si>
  <si>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</si>
  <si>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</si>
  <si>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</si>
  <si>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</si>
  <si>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</si>
  <si>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</si>
  <si>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</si>
  <si>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</si>
  <si>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</si>
  <si>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</si>
  <si>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</si>
  <si>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</si>
  <si>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</si>
  <si>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</si>
  <si>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</si>
  <si>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</si>
  <si>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</si>
  <si>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</si>
  <si>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</si>
  <si>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</si>
  <si>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</si>
  <si>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</si>
  <si>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</si>
  <si>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</si>
  <si>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</si>
  <si>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</si>
  <si>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</si>
  <si>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</si>
  <si>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</si>
  <si>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</si>
  <si>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</si>
  <si>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</si>
  <si>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</si>
  <si>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</si>
  <si>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</si>
  <si>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</si>
  <si>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</si>
  <si>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</si>
  <si>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</si>
  <si>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</si>
  <si>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</si>
  <si>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</si>
  <si>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</si>
  <si>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</si>
  <si>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</si>
  <si>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</si>
  <si>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</si>
  <si>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</si>
  <si>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</si>
  <si>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</si>
  <si>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</si>
  <si>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</si>
  <si>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</si>
  <si>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</si>
  <si>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</si>
  <si>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</si>
  <si>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</si>
  <si>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</si>
  <si>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</si>
  <si>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</si>
  <si>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</si>
  <si>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</si>
  <si>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</si>
  <si>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</si>
  <si>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</si>
  <si>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</si>
  <si>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</si>
  <si>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</si>
  <si>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</si>
  <si>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</si>
  <si>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</si>
  <si>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</si>
  <si>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</si>
  <si>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</si>
  <si>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</si>
  <si>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</si>
  <si>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</si>
  <si>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</si>
  <si>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</si>
  <si>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</si>
  <si>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</si>
  <si>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</si>
  <si>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</si>
  <si>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</si>
  <si>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</si>
  <si>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</si>
  <si>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</si>
  <si>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</si>
  <si>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</si>
  <si>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</si>
  <si>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</si>
  <si>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</si>
  <si>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</si>
  <si>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</si>
  <si>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</si>
  <si>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</si>
  <si>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</si>
  <si>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</si>
  <si>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</si>
  <si>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</si>
  <si>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</si>
  <si>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</si>
  <si>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</si>
  <si>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</si>
  <si>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</si>
  <si>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</si>
  <si>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</si>
  <si>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</si>
  <si>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</si>
  <si>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</si>
  <si>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</si>
  <si>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</si>
  <si>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</si>
  <si>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</si>
  <si>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</si>
  <si>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</si>
  <si>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</si>
  <si>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</si>
  <si>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</si>
  <si>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</si>
  <si>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</si>
  <si>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</si>
  <si>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</si>
  <si>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</si>
  <si>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</si>
  <si>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</si>
  <si>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</si>
  <si>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</si>
  <si>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</si>
  <si>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</si>
  <si>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</si>
  <si>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</si>
  <si>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</si>
  <si>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</si>
  <si>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</si>
  <si>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</si>
  <si>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</si>
  <si>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</si>
  <si>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</si>
  <si>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</si>
  <si>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</si>
  <si>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</si>
  <si>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</si>
  <si>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</si>
  <si>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</si>
  <si>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</si>
  <si>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</si>
  <si>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</si>
  <si>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</si>
  <si>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</si>
  <si>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</si>
  <si>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</si>
  <si>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</si>
  <si>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</si>
  <si>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</si>
  <si>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</si>
  <si>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</si>
  <si>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</si>
  <si>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</si>
  <si>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</si>
  <si>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</si>
  <si>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</si>
  <si>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</si>
  <si>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</si>
  <si>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</si>
  <si>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</si>
  <si>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</si>
  <si>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</si>
  <si>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</si>
  <si>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</si>
  <si>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</si>
  <si>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</si>
  <si>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</si>
  <si>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</si>
  <si>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</si>
  <si>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</si>
  <si>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</si>
  <si>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</si>
  <si>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</si>
  <si>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</si>
  <si>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</si>
  <si>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</si>
  <si>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</si>
  <si>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</si>
  <si>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</si>
  <si>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</si>
  <si>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</si>
  <si>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</si>
  <si>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</si>
  <si>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</si>
  <si>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</si>
  <si>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</si>
  <si>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</si>
  <si>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</si>
  <si>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</si>
  <si>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</si>
  <si>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</si>
  <si>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</si>
  <si>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</si>
  <si>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</si>
  <si>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</si>
  <si>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</si>
  <si>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</si>
  <si>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</si>
  <si>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</si>
  <si>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</si>
  <si>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</si>
  <si>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</si>
  <si>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</si>
  <si>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</si>
  <si>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</si>
  <si>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</si>
  <si>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</si>
  <si>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</si>
  <si>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</si>
  <si>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</si>
  <si>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</si>
  <si>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</si>
  <si>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</si>
  <si>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</si>
  <si>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</si>
  <si>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</si>
  <si>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</si>
  <si>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</si>
  <si>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</si>
  <si>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</si>
  <si>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</si>
  <si>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</si>
  <si>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</si>
  <si>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</si>
  <si>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</si>
  <si>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</si>
  <si>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</si>
  <si>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</si>
  <si>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</si>
  <si>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</si>
  <si>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</si>
  <si>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</si>
  <si>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</si>
  <si>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</si>
  <si>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</si>
  <si>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</si>
  <si>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</si>
  <si>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</si>
  <si>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</si>
  <si>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</si>
  <si>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</si>
  <si>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</si>
  <si>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</si>
  <si>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</si>
  <si>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</si>
  <si>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</si>
  <si>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</si>
  <si>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</si>
  <si>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</si>
  <si>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</si>
  <si>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</si>
  <si>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</si>
  <si>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</si>
  <si>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</si>
  <si>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</si>
  <si>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</si>
  <si>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</si>
  <si>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</si>
  <si>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</si>
  <si>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</si>
  <si>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</si>
  <si>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</si>
  <si>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</si>
  <si>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</si>
  <si>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</si>
  <si>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</si>
  <si>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</si>
  <si>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</si>
  <si>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</si>
  <si>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</si>
  <si>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</si>
  <si>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</si>
  <si>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</si>
  <si>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</si>
  <si>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</si>
  <si>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</si>
  <si>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</si>
  <si>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</si>
  <si>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</si>
  <si>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</si>
  <si>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</si>
  <si>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</si>
  <si>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</si>
  <si>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</si>
  <si>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</si>
  <si>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</si>
  <si>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</si>
  <si>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</si>
  <si>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</si>
  <si>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</si>
  <si>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</si>
  <si>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</si>
  <si>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</si>
  <si>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</si>
  <si>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</si>
  <si>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</si>
  <si>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</si>
  <si>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</si>
  <si>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</si>
  <si>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</si>
  <si>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</si>
  <si>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</si>
  <si>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</si>
  <si>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</si>
  <si>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</si>
  <si>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</si>
  <si>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</si>
  <si>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</si>
  <si>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</si>
  <si>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</si>
  <si>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</si>
  <si>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</si>
  <si>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</si>
  <si>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</si>
  <si>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</si>
  <si>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</si>
  <si>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</si>
  <si>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</si>
  <si>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</si>
  <si>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</si>
  <si>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</si>
  <si>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</si>
  <si>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</si>
  <si>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</si>
  <si>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</si>
  <si>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</si>
  <si>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</si>
  <si>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</si>
  <si>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</si>
  <si>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</si>
  <si>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</si>
  <si>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</si>
  <si>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</si>
  <si>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</si>
  <si>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</si>
  <si>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</si>
  <si>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</si>
  <si>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</si>
  <si>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</si>
  <si>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</si>
  <si>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</si>
  <si>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</si>
  <si>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</si>
  <si>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</si>
  <si>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</si>
  <si>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</si>
  <si>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</si>
  <si>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</si>
  <si>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</si>
  <si>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</si>
  <si>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</si>
  <si>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</si>
  <si>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</si>
  <si>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</si>
  <si>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</si>
  <si>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</si>
  <si>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</si>
  <si>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</si>
  <si>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</si>
  <si>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</si>
  <si>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</si>
  <si>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</si>
  <si>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</si>
  <si>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</si>
  <si>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</si>
  <si>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</si>
  <si>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</si>
  <si>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</si>
  <si>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</si>
  <si>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</si>
  <si>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</si>
  <si>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</si>
  <si>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</si>
  <si>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</si>
  <si>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</si>
  <si>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</si>
  <si>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</si>
  <si>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</si>
  <si>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</si>
  <si>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</si>
  <si>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</si>
  <si>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</si>
  <si>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</si>
  <si>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</si>
  <si>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</si>
  <si>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</si>
  <si>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</si>
  <si>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</si>
  <si>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</si>
  <si>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</si>
  <si>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</si>
  <si>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</si>
  <si>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</si>
  <si>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</si>
  <si>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</si>
  <si>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</si>
  <si>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</si>
  <si>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</si>
  <si>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</si>
  <si>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</si>
  <si>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</si>
  <si>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</si>
  <si>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</si>
  <si>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</si>
  <si>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</si>
  <si>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</si>
  <si>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</si>
  <si>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</si>
  <si>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</si>
  <si>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</si>
  <si>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</si>
  <si>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</si>
  <si>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</si>
  <si>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</si>
  <si>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</si>
  <si>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</si>
  <si>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</si>
  <si>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</si>
  <si>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</si>
  <si>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</si>
  <si>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</si>
  <si>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</si>
  <si>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</si>
  <si>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</si>
  <si>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</si>
  <si>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</si>
  <si>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</si>
  <si>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</si>
  <si>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</si>
  <si>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</si>
  <si>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</si>
  <si>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</si>
  <si>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</si>
  <si>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</si>
  <si>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</si>
  <si>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</si>
  <si>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</si>
  <si>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</si>
  <si>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</si>
  <si>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</si>
  <si>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</si>
  <si>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</si>
  <si>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</si>
  <si>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</si>
  <si>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</si>
  <si>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</si>
  <si>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</si>
  <si>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</si>
  <si>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</si>
  <si>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</si>
  <si>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</si>
  <si>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</si>
  <si>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</si>
  <si>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</si>
  <si>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</si>
  <si>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</si>
  <si>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</si>
  <si>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</si>
  <si>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</si>
  <si>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</si>
  <si>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</si>
  <si>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</si>
  <si>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</si>
  <si>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</si>
  <si>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</si>
  <si>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</si>
  <si>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</si>
  <si>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</si>
  <si>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</si>
  <si>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</si>
  <si>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</si>
  <si>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</si>
  <si>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</si>
  <si>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</si>
  <si>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</si>
  <si>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</si>
  <si>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</si>
  <si>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</si>
  <si>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</si>
  <si>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</si>
  <si>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</si>
  <si>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</si>
  <si>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</si>
  <si>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</si>
  <si>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</si>
  <si>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</si>
  <si>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</si>
  <si>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</si>
  <si>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</si>
  <si>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</si>
  <si>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</si>
  <si>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</si>
  <si>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</si>
  <si>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</si>
  <si>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</si>
  <si>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</si>
  <si>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</si>
  <si>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</si>
  <si>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</si>
  <si>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</si>
  <si>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</si>
  <si>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</si>
  <si>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</si>
  <si>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</si>
  <si>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</si>
  <si>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</si>
  <si>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</si>
  <si>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</si>
  <si>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</si>
  <si>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</si>
  <si>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</si>
  <si>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</si>
  <si>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</si>
  <si>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</si>
  <si>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</si>
  <si>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</si>
  <si>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</si>
  <si>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</si>
  <si>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</si>
  <si>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</si>
  <si>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</si>
  <si>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</si>
  <si>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</si>
  <si>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</si>
  <si>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</si>
  <si>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</si>
  <si>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</si>
  <si>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</si>
  <si>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</si>
  <si>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</si>
  <si>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</si>
  <si>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</si>
  <si>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</si>
  <si>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</si>
  <si>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</si>
  <si>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</si>
  <si>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</si>
  <si>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</si>
  <si>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</si>
  <si>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</si>
  <si>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</si>
  <si>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</si>
  <si>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</si>
  <si>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</si>
  <si>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</si>
  <si>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</si>
  <si>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</si>
  <si>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</si>
  <si>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</si>
  <si>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</si>
  <si>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</si>
  <si>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</si>
  <si>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</si>
  <si>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</si>
  <si>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</si>
  <si>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</si>
  <si>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</si>
  <si>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</si>
  <si>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</si>
  <si>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</si>
  <si>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</si>
  <si>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</si>
  <si>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</si>
  <si>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</si>
  <si>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</si>
  <si>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</si>
  <si>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</si>
  <si>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</si>
  <si>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</si>
  <si>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</si>
  <si>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</si>
  <si>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</si>
  <si>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</si>
  <si>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</si>
  <si>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</si>
  <si>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</si>
  <si>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</si>
  <si>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</si>
  <si>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</si>
  <si>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</si>
  <si>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</si>
  <si>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</si>
  <si>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</si>
  <si>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</si>
  <si>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</si>
  <si>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</si>
  <si>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</si>
  <si>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</si>
  <si>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</si>
  <si>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</si>
  <si>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</si>
  <si>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</si>
  <si>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</si>
  <si>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</si>
  <si>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</si>
  <si>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</si>
  <si>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</si>
  <si>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</si>
  <si>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</si>
  <si>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</si>
  <si>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</si>
  <si>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</si>
  <si>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</si>
  <si>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</si>
  <si>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</si>
  <si>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</si>
  <si>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</si>
  <si>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</si>
  <si>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</si>
  <si>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</si>
  <si>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</si>
  <si>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</si>
  <si>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</si>
  <si>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</si>
  <si>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</si>
  <si>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</si>
  <si>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</si>
  <si>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</si>
  <si>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</si>
  <si>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</si>
  <si>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</si>
  <si>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</si>
  <si>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</si>
  <si>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</si>
  <si>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</si>
  <si>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</si>
  <si>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</si>
  <si>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</si>
  <si>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</si>
  <si>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</si>
  <si>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</si>
  <si>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</si>
  <si>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</si>
  <si>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</si>
  <si>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</si>
  <si>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</si>
  <si>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</si>
  <si>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</si>
  <si>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</si>
  <si>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</si>
  <si>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</si>
  <si>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</si>
  <si>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</si>
  <si>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</si>
  <si>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</si>
  <si>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</si>
  <si>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</si>
  <si>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</si>
  <si>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</si>
  <si>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</si>
  <si>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</si>
  <si>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</si>
  <si>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</si>
  <si>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</si>
  <si>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</si>
  <si>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</si>
  <si>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</si>
  <si>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</si>
  <si>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</si>
  <si>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</si>
  <si>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</si>
  <si>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</si>
  <si>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</si>
  <si>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</si>
  <si>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</si>
  <si>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</si>
  <si>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</si>
  <si>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</si>
  <si>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</si>
  <si>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</si>
  <si>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</si>
  <si>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</si>
  <si>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</si>
  <si>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</si>
  <si>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</si>
  <si>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</si>
  <si>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</si>
  <si>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</si>
  <si>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</si>
  <si>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</si>
  <si>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</si>
  <si>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</si>
  <si>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</si>
  <si>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</si>
  <si>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</si>
  <si>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</si>
  <si>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</si>
  <si>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</si>
  <si>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</si>
  <si>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</si>
  <si>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</si>
  <si>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</si>
  <si>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</si>
  <si>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</si>
  <si>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</si>
  <si>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</si>
  <si>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</si>
  <si>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</si>
  <si>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</si>
  <si>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</si>
  <si>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</si>
  <si>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</si>
  <si>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</si>
  <si>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</si>
  <si>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</si>
  <si>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</si>
  <si>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</si>
  <si>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</si>
  <si>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</si>
  <si>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</si>
  <si>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</si>
  <si>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</si>
  <si>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</si>
  <si>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</si>
  <si>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</si>
  <si>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</si>
  <si>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</si>
  <si>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</si>
  <si>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</si>
  <si>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</si>
  <si>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</si>
  <si>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</si>
  <si>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</si>
  <si>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</si>
  <si>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</si>
  <si>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</si>
  <si>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</si>
  <si>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</si>
  <si>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</si>
  <si>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</si>
  <si>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</si>
  <si>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</si>
  <si>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</si>
  <si>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</si>
  <si>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</si>
  <si>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</si>
  <si>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</si>
  <si>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</si>
  <si>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</si>
  <si>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</si>
  <si>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</si>
  <si>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</si>
  <si>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</si>
  <si>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</si>
  <si>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</si>
  <si>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</si>
  <si>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</si>
  <si>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</si>
  <si>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</si>
  <si>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</si>
  <si>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</si>
  <si>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</si>
  <si>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</si>
  <si>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</si>
  <si>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</si>
  <si>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</si>
  <si>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</si>
  <si>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</si>
  <si>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</si>
  <si>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</si>
  <si>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</si>
  <si>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</si>
  <si>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</si>
  <si>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</si>
  <si>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</si>
  <si>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</si>
  <si>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</si>
  <si>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</si>
  <si>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</si>
  <si>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</si>
  <si>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</si>
  <si>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</si>
  <si>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</si>
  <si>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</si>
  <si>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</si>
  <si>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</si>
  <si>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</si>
  <si>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</si>
  <si>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</si>
  <si>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</si>
  <si>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</si>
  <si>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</si>
  <si>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</si>
  <si>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</si>
  <si>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</si>
  <si>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</si>
  <si>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</si>
  <si>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</si>
  <si>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</si>
  <si>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</si>
  <si>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</si>
  <si>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</si>
  <si>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</si>
  <si>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</si>
  <si>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</si>
  <si>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</si>
  <si>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</si>
  <si>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</si>
  <si>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</si>
  <si>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</si>
  <si>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</si>
  <si>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</si>
  <si>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</si>
  <si>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</si>
  <si>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</si>
  <si>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</si>
  <si>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</si>
  <si>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</si>
  <si>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</si>
  <si>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</si>
  <si>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</si>
  <si>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</si>
  <si>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</si>
  <si>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</si>
  <si>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</si>
  <si>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</si>
  <si>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</si>
  <si>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</si>
  <si>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</si>
  <si>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</si>
  <si>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</si>
  <si>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</si>
  <si>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</si>
  <si>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</si>
  <si>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</si>
  <si>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</si>
  <si>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</si>
  <si>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</si>
  <si>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</si>
  <si>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</si>
  <si>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</si>
  <si>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</si>
  <si>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</si>
  <si>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</si>
  <si>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</si>
  <si>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</si>
  <si>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</si>
  <si>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</si>
  <si>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</si>
  <si>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</si>
  <si>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</si>
  <si>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</si>
  <si>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</si>
  <si>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</si>
  <si>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</si>
  <si>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</si>
  <si>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</si>
  <si>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</si>
  <si>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</si>
  <si>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</si>
  <si>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</si>
  <si>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</si>
  <si>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</si>
  <si>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</si>
  <si>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</si>
  <si>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</si>
  <si>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</si>
  <si>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</si>
  <si>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</si>
  <si>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</si>
  <si>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</si>
  <si>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</si>
  <si>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</si>
  <si>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</si>
  <si>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</si>
  <si>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</si>
  <si>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</si>
  <si>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</si>
  <si>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</si>
  <si>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</si>
  <si>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</si>
  <si>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</si>
  <si>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</si>
  <si>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</si>
  <si>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</si>
  <si>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</si>
  <si>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</si>
  <si>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</si>
  <si>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</si>
  <si>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</si>
  <si>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</si>
  <si>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</si>
  <si>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</si>
  <si>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</si>
  <si>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</si>
  <si>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</si>
  <si>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</si>
  <si>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</si>
  <si>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</si>
  <si>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</si>
  <si>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</si>
  <si>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</si>
  <si>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</si>
  <si>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</si>
  <si>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</si>
  <si>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</si>
  <si>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</si>
  <si>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</si>
  <si>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</si>
  <si>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</si>
  <si>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</si>
  <si>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</si>
  <si>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</si>
  <si>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</si>
  <si>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</si>
  <si>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</si>
  <si>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</si>
  <si>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</si>
  <si>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</si>
  <si>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</si>
  <si>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</si>
  <si>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</si>
  <si>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</si>
  <si>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</si>
  <si>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</si>
  <si>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</si>
  <si>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</si>
  <si>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</si>
  <si>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</si>
  <si>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</si>
  <si>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</si>
  <si>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</si>
  <si>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</si>
  <si>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</si>
  <si>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</si>
  <si>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</si>
  <si>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</si>
  <si>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</si>
  <si>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</si>
  <si>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</si>
  <si>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</si>
  <si>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</si>
  <si>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</si>
  <si>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</si>
  <si>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</si>
  <si>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</si>
  <si>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</si>
  <si>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</si>
  <si>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</si>
  <si>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</si>
  <si>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</si>
  <si>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</si>
  <si>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</si>
  <si>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</si>
  <si>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</si>
  <si>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</si>
  <si>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</si>
  <si>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</si>
  <si>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</si>
  <si>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</si>
  <si>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</si>
  <si>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</si>
  <si>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</si>
  <si>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</si>
  <si>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</si>
  <si>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</si>
  <si>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</si>
  <si>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</si>
  <si>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</si>
  <si>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</si>
  <si>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</si>
  <si>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</si>
  <si>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</si>
  <si>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</si>
  <si>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</si>
  <si>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</si>
  <si>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</si>
  <si>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</si>
  <si>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</si>
  <si>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</si>
  <si>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</si>
  <si>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</si>
  <si>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</si>
  <si>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</si>
  <si>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</si>
  <si>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</si>
  <si>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</si>
  <si>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</si>
  <si>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</si>
  <si>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</si>
  <si>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</si>
  <si>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</si>
  <si>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</si>
  <si>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</si>
  <si>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</si>
  <si>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</si>
  <si>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</si>
  <si>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</si>
  <si>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</si>
  <si>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</si>
  <si>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</si>
  <si>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</si>
  <si>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</si>
  <si>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</si>
  <si>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</si>
  <si>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</si>
  <si>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</si>
  <si>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</si>
  <si>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</si>
  <si>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</si>
  <si>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</si>
  <si>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</si>
  <si>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</si>
  <si>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</si>
  <si>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</si>
  <si>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</si>
  <si>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</si>
  <si>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</si>
  <si>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</si>
  <si>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</si>
  <si>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</si>
  <si>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</si>
  <si>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</si>
  <si>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</si>
  <si>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</si>
  <si>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</si>
  <si>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</si>
  <si>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</si>
  <si>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</si>
  <si>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</si>
  <si>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</si>
  <si>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</si>
  <si>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</si>
  <si>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</si>
  <si>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</si>
  <si>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</si>
  <si>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</si>
  <si>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</si>
  <si>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</si>
  <si>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</si>
  <si>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</si>
  <si>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</si>
  <si>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</si>
  <si>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</si>
  <si>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</si>
  <si>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</si>
  <si>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</si>
  <si>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</si>
  <si>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</si>
  <si>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</si>
  <si>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</si>
  <si>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</si>
  <si>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</si>
  <si>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</si>
  <si>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</si>
  <si>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</si>
  <si>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</si>
  <si>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</si>
  <si>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</si>
  <si>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</si>
  <si>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</si>
  <si>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</si>
  <si>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</si>
  <si>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</si>
  <si>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</si>
  <si>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</si>
  <si>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</si>
  <si>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</si>
  <si>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</si>
  <si>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</si>
  <si>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</si>
  <si>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</si>
  <si>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</si>
  <si>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</si>
  <si>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</si>
  <si>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</si>
  <si>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</si>
  <si>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</si>
  <si>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</si>
  <si>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</si>
  <si>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</si>
  <si>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</si>
  <si>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</si>
  <si>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</si>
  <si>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</si>
  <si>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</si>
  <si>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</si>
  <si>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</si>
  <si>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</si>
  <si>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</si>
  <si>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</si>
  <si>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</si>
  <si>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</si>
  <si>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</si>
  <si>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</si>
  <si>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</si>
  <si>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</si>
  <si>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</si>
  <si>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</si>
  <si>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</si>
  <si>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</si>
  <si>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</si>
  <si>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</si>
  <si>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</si>
  <si>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</si>
  <si>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</si>
  <si>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</si>
  <si>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</si>
  <si>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</si>
  <si>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</si>
  <si>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</si>
  <si>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</si>
  <si>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</si>
  <si>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</si>
  <si>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</si>
  <si>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</si>
  <si>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</si>
  <si>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</si>
  <si>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</si>
  <si>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</si>
  <si>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</si>
  <si>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</si>
  <si>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</si>
  <si>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</si>
  <si>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</si>
  <si>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</si>
  <si>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</si>
  <si>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</si>
  <si>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</si>
  <si>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</si>
  <si>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</si>
  <si>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</si>
  <si>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</si>
  <si>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</si>
  <si>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</si>
  <si>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</si>
  <si>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</si>
  <si>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</si>
  <si>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</si>
  <si>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</si>
  <si>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</si>
  <si>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</si>
  <si>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</si>
  <si>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</si>
  <si>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</si>
  <si>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</si>
  <si>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</si>
  <si>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</si>
  <si>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</si>
  <si>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</si>
  <si>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</si>
  <si>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</si>
  <si>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</si>
  <si>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</si>
  <si>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</si>
  <si>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</si>
  <si>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</si>
  <si>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</si>
  <si>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</si>
  <si>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</si>
  <si>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</si>
  <si>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</si>
  <si>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</si>
  <si>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</si>
  <si>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</si>
  <si>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</si>
  <si>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</si>
  <si>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</si>
  <si>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</si>
  <si>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</si>
  <si>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</si>
  <si>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</si>
  <si>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</si>
  <si>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</si>
  <si>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</si>
  <si>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</si>
  <si>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</si>
  <si>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</si>
  <si>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</si>
  <si>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</si>
  <si>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</si>
  <si>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</si>
  <si>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</si>
  <si>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</si>
  <si>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</si>
  <si>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</si>
  <si>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</si>
  <si>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</si>
  <si>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</si>
  <si>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</si>
  <si>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</si>
  <si>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</si>
  <si>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</si>
  <si>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</si>
  <si>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</si>
  <si>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</si>
  <si>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</si>
  <si>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</si>
  <si>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</si>
  <si>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</si>
  <si>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</si>
  <si>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</si>
  <si>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</si>
  <si>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</si>
  <si>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</si>
  <si>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</si>
  <si>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</si>
  <si>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</si>
  <si>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</si>
  <si>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</si>
  <si>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</si>
  <si>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</si>
  <si>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</si>
  <si>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</si>
  <si>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</si>
  <si>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</si>
  <si>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</si>
  <si>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</si>
  <si>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</si>
  <si>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</si>
  <si>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</si>
  <si>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</si>
  <si>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</si>
  <si>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</si>
  <si>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</si>
  <si>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</si>
  <si>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</si>
  <si>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</si>
  <si>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</si>
  <si>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</si>
  <si>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</si>
  <si>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</si>
  <si>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</si>
  <si>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</si>
  <si>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</si>
  <si>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</si>
  <si>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</si>
  <si>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</si>
  <si>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</si>
  <si>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</si>
  <si>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</si>
  <si>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</si>
  <si>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</si>
  <si>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</si>
  <si>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</si>
  <si>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</si>
  <si>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</si>
  <si>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</si>
  <si>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</si>
  <si>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</si>
  <si>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</si>
  <si>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</si>
  <si>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</si>
  <si>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</si>
  <si>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</si>
  <si>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</si>
  <si>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</si>
  <si>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</si>
  <si>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</si>
  <si>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</si>
  <si>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</si>
  <si>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</si>
  <si>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</si>
  <si>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</si>
  <si>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</si>
  <si>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</si>
  <si>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</si>
  <si>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</si>
  <si>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</si>
  <si>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</si>
  <si>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</si>
  <si>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</si>
  <si>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</si>
  <si>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</si>
  <si>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</si>
  <si>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</si>
  <si>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</si>
  <si>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</si>
  <si>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</si>
  <si>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</si>
  <si>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</si>
  <si>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</si>
  <si>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</si>
  <si>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</si>
  <si>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</si>
  <si>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</si>
  <si>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</si>
  <si>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</si>
  <si>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</si>
  <si>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</si>
  <si>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</si>
  <si>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</si>
  <si>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</si>
  <si>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</si>
  <si>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</si>
  <si>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</si>
  <si>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</si>
  <si>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</si>
  <si>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</si>
  <si>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</si>
  <si>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</si>
  <si>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</si>
  <si>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</si>
  <si>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</si>
  <si>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</si>
  <si>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</si>
  <si>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</si>
  <si>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</si>
  <si>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</si>
  <si>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</si>
  <si>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</si>
  <si>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</si>
  <si>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</si>
  <si>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</si>
  <si>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</si>
  <si>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</si>
  <si>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</si>
  <si>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</si>
  <si>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</si>
  <si>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</si>
  <si>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</si>
  <si>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</si>
  <si>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</si>
  <si>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</si>
  <si>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</si>
  <si>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</si>
  <si>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</si>
  <si>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</si>
  <si>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</si>
  <si>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</si>
  <si>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</si>
  <si>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</si>
  <si>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</si>
  <si>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</si>
  <si>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</si>
  <si>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</si>
  <si>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</si>
  <si>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</si>
  <si>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</si>
  <si>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</si>
  <si>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</si>
  <si>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</si>
  <si>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</si>
  <si>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</si>
  <si>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</si>
  <si>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</si>
  <si>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</si>
  <si>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</si>
  <si>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</si>
  <si>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</si>
  <si>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</si>
  <si>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</si>
  <si>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</si>
  <si>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</si>
  <si>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</si>
  <si>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</si>
  <si>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</si>
  <si>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</si>
  <si>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</si>
  <si>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</si>
  <si>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</si>
  <si>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</si>
  <si>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</si>
  <si>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</si>
  <si>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</si>
  <si>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</si>
  <si>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</si>
  <si>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</si>
  <si>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</si>
  <si>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</si>
  <si>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</si>
  <si>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</si>
  <si>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</si>
  <si>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</si>
  <si>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</si>
  <si>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</si>
  <si>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</si>
  <si>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</si>
  <si>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</si>
  <si>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</si>
  <si>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</si>
  <si>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</si>
  <si>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</si>
  <si>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</si>
  <si>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</si>
  <si>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</si>
  <si>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</si>
  <si>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</si>
  <si>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</si>
  <si>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</si>
  <si>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</si>
  <si>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</si>
  <si>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</si>
  <si>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</si>
  <si>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</si>
  <si>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</si>
  <si>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</si>
  <si>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</si>
  <si>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</si>
  <si>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</si>
  <si>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</si>
  <si>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</si>
  <si>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</si>
  <si>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</si>
  <si>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</si>
  <si>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</si>
  <si>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</si>
  <si>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</si>
  <si>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</si>
  <si>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</si>
  <si>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</si>
  <si>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</si>
  <si>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</si>
  <si>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</si>
  <si>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</si>
  <si>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</si>
  <si>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</si>
  <si>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</si>
  <si>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</si>
  <si>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</si>
  <si>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</si>
  <si>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</si>
  <si>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</si>
  <si>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</si>
  <si>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</si>
  <si>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</si>
  <si>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</si>
  <si>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</si>
  <si>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</si>
  <si>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</si>
  <si>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</si>
  <si>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</si>
  <si>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</si>
  <si>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</si>
  <si>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</si>
  <si>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</si>
  <si>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</si>
  <si>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</si>
  <si>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</si>
  <si>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</si>
  <si>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</si>
  <si>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</si>
  <si>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</si>
  <si>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</si>
  <si>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</si>
  <si>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</si>
  <si>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</si>
  <si>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</si>
  <si>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</si>
  <si>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</si>
  <si>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</si>
  <si>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</si>
  <si>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</si>
  <si>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</si>
  <si>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</si>
  <si>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</si>
  <si>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</si>
  <si>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</si>
  <si>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</si>
  <si>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</si>
  <si>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</si>
  <si>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</si>
  <si>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</si>
  <si>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</si>
  <si>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</si>
  <si>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</si>
  <si>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</si>
  <si>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</si>
  <si>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</si>
  <si>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</si>
  <si>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</si>
  <si>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</si>
  <si>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</si>
  <si>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</si>
  <si>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</si>
  <si>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</si>
  <si>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</si>
  <si>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</si>
  <si>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</si>
  <si>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</si>
  <si>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</si>
  <si>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</si>
  <si>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</si>
  <si>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</si>
  <si>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</si>
  <si>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</si>
  <si>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</si>
  <si>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</si>
  <si>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</si>
  <si>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</si>
  <si>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</si>
  <si>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</si>
  <si>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</si>
  <si>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</si>
  <si>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</si>
  <si>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</si>
  <si>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</si>
  <si>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</si>
  <si>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</si>
  <si>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</si>
  <si>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</si>
  <si>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</si>
  <si>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</si>
  <si>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</si>
  <si>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</si>
  <si>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</si>
  <si>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</si>
  <si>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</si>
  <si>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</si>
  <si>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</si>
  <si>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</si>
  <si>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</si>
  <si>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</si>
  <si>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</si>
  <si>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</si>
  <si>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</si>
  <si>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</si>
  <si>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</si>
  <si>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</si>
  <si>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</si>
  <si>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</si>
  <si>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</si>
  <si>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</si>
  <si>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</si>
  <si>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</si>
  <si>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</si>
  <si>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</si>
  <si>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</si>
  <si>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</si>
  <si>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</si>
  <si>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</si>
  <si>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</si>
  <si>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</si>
  <si>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</si>
  <si>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</si>
  <si>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</si>
  <si>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</si>
  <si>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</si>
  <si>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</si>
  <si>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</si>
  <si>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</si>
  <si>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</si>
  <si>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</si>
  <si>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</si>
  <si>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</si>
  <si>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</si>
  <si>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</si>
  <si>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</si>
  <si>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</si>
  <si>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</si>
  <si>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</si>
  <si>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</si>
  <si>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</si>
  <si>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</si>
  <si>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</si>
  <si>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</si>
  <si>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</si>
  <si>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</si>
  <si>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</si>
  <si>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</si>
  <si>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</si>
  <si>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</si>
  <si>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</si>
  <si>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</si>
  <si>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</si>
  <si>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</si>
  <si>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</si>
  <si>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</si>
  <si>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</si>
  <si>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</si>
  <si>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</si>
  <si>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</si>
  <si>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</si>
  <si>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</si>
  <si>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</si>
  <si>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</si>
  <si>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</si>
  <si>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</si>
  <si>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</si>
  <si>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</si>
  <si>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</si>
  <si>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</si>
  <si>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</si>
  <si>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</si>
  <si>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</si>
  <si>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</si>
  <si>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</si>
  <si>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</si>
  <si>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</si>
  <si>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</si>
  <si>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</si>
  <si>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</si>
  <si>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</si>
  <si>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</si>
  <si>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</si>
  <si>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</si>
  <si>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</si>
  <si>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</si>
  <si>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</si>
  <si>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</si>
  <si>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</si>
  <si>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</si>
  <si>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</si>
  <si>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</si>
  <si>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</si>
  <si>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</si>
  <si>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</si>
  <si>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</si>
  <si>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</si>
  <si>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</si>
  <si>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</si>
  <si>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</si>
  <si>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</si>
  <si>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</si>
  <si>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</si>
  <si>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</si>
  <si>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</si>
  <si>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</si>
  <si>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</si>
  <si>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</si>
  <si>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</si>
  <si>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</si>
  <si>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</si>
  <si>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</si>
  <si>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</si>
  <si>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</si>
  <si>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</si>
  <si>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</si>
  <si>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</si>
  <si>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</si>
  <si>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</si>
  <si>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</si>
  <si>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</si>
  <si>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</si>
  <si>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</si>
  <si>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</si>
  <si>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</si>
  <si>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</si>
  <si>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</si>
  <si>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</si>
  <si>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</si>
  <si>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</si>
  <si>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</si>
  <si>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</si>
  <si>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</si>
  <si>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</si>
  <si>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</si>
  <si>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</si>
  <si>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</si>
  <si>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</si>
  <si>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</si>
  <si>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</si>
  <si>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</si>
  <si>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</si>
  <si>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</si>
  <si>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</si>
  <si>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</si>
  <si>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</si>
  <si>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</si>
  <si>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</si>
  <si>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</si>
  <si>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</si>
  <si>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</si>
  <si>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</si>
  <si>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</si>
  <si>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</si>
  <si>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</si>
  <si>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</si>
  <si>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</si>
  <si>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</si>
  <si>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</si>
  <si>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</si>
  <si>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</si>
  <si>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</si>
  <si>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</si>
  <si>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</si>
  <si>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</si>
  <si>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</si>
  <si>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</si>
  <si>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</si>
  <si>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</si>
  <si>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</si>
  <si>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</si>
  <si>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</si>
  <si>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</si>
  <si>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</si>
  <si>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</si>
  <si>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</si>
  <si>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</si>
  <si>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</si>
  <si>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</si>
  <si>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</si>
  <si>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</si>
  <si>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</si>
  <si>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</si>
  <si>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</si>
  <si>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</si>
  <si>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</si>
  <si>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</si>
  <si>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</si>
  <si>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</si>
  <si>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</si>
  <si>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</si>
  <si>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</si>
  <si>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</si>
  <si>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</si>
  <si>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</si>
  <si>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</si>
  <si>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</si>
  <si>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</si>
  <si>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</si>
  <si>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</si>
  <si>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</si>
  <si>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</si>
  <si>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</si>
  <si>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</si>
  <si>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</si>
  <si>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</si>
  <si>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</si>
  <si>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</si>
  <si>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</si>
  <si>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</si>
  <si>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</si>
  <si>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</si>
  <si>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</si>
  <si>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</si>
  <si>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</si>
  <si>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</si>
  <si>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</si>
  <si>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</si>
  <si>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</si>
  <si>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</si>
  <si>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</si>
  <si>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</si>
  <si>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</si>
  <si>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</si>
  <si>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</si>
  <si>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</si>
  <si>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</si>
  <si>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</si>
  <si>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</si>
  <si>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</si>
  <si>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</si>
  <si>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</si>
  <si>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</si>
  <si>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</si>
  <si>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</si>
  <si>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</si>
  <si>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</si>
  <si>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</si>
  <si>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</si>
  <si>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</si>
  <si>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</si>
  <si>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</si>
  <si>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</si>
  <si>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</si>
  <si>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</si>
  <si>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</si>
  <si>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</si>
  <si>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</si>
  <si>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</si>
  <si>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</si>
  <si>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</si>
  <si>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</si>
  <si>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</si>
  <si>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</si>
  <si>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</si>
  <si>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</si>
  <si>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</si>
  <si>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</si>
  <si>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</si>
  <si>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</si>
  <si>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</si>
  <si>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</si>
  <si>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</si>
  <si>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</si>
  <si>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</si>
  <si>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</si>
  <si>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</si>
  <si>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</si>
  <si>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</si>
  <si>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</si>
  <si>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</si>
  <si>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</si>
  <si>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</si>
  <si>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</si>
  <si>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</si>
  <si>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</si>
  <si>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</si>
  <si>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</si>
  <si>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</si>
  <si>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</si>
  <si>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</si>
  <si>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</si>
  <si>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</si>
  <si>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</si>
  <si>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</si>
  <si>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</si>
  <si>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</si>
  <si>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</si>
  <si>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</si>
  <si>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</si>
  <si>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</si>
  <si>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</si>
  <si>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</si>
  <si>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</si>
  <si>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</si>
  <si>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</si>
  <si>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</si>
  <si>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</si>
  <si>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</si>
  <si>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</si>
  <si>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</si>
  <si>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</si>
  <si>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</si>
  <si>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</si>
  <si>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</si>
  <si>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</si>
  <si>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</si>
  <si>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</si>
  <si>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</si>
  <si>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</si>
  <si>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</si>
  <si>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</si>
  <si>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</si>
  <si>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</si>
  <si>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</si>
  <si>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</si>
  <si>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</si>
  <si>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</si>
  <si>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</si>
  <si>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</si>
  <si>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</si>
  <si>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</si>
  <si>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</si>
  <si>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</si>
  <si>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</si>
  <si>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</si>
  <si>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</si>
  <si>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</si>
  <si>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</si>
  <si>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</si>
  <si>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</si>
  <si>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</si>
  <si>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</si>
  <si>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</si>
  <si>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</si>
  <si>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</si>
  <si>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</si>
  <si>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</si>
  <si>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</si>
  <si>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</si>
  <si>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</si>
  <si>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</si>
  <si>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</si>
  <si>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</si>
  <si>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</si>
  <si>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</si>
  <si>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</si>
  <si>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</si>
  <si>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</si>
  <si>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</si>
  <si>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</si>
  <si>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</si>
  <si>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</si>
  <si>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</si>
  <si>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</si>
  <si>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</si>
  <si>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</si>
  <si>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</si>
  <si>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</si>
  <si>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</si>
  <si>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</si>
  <si>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</si>
  <si>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</si>
  <si>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</si>
  <si>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</si>
  <si>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</si>
  <si>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</si>
  <si>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</si>
  <si>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</si>
  <si>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</si>
  <si>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</si>
  <si>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</si>
  <si>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</si>
  <si>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</si>
  <si>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</si>
  <si>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</si>
  <si>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</si>
  <si>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</si>
  <si>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</si>
  <si>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</si>
  <si>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</si>
  <si>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</si>
  <si>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</si>
  <si>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</si>
  <si>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</si>
  <si>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</si>
  <si>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</si>
  <si>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</si>
  <si>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</si>
  <si>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</si>
  <si>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</si>
  <si>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</si>
  <si>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</si>
  <si>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</si>
  <si>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</si>
  <si>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</si>
  <si>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</si>
  <si>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</si>
  <si>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</si>
  <si>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</si>
  <si>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</si>
  <si>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</si>
  <si>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</si>
  <si>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</si>
  <si>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</si>
  <si>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</si>
  <si>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</si>
  <si>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</si>
  <si>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</si>
  <si>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</si>
  <si>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</si>
  <si>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</si>
  <si>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</si>
  <si>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</si>
  <si>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</si>
  <si>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</si>
  <si>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</si>
  <si>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</si>
  <si>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</si>
  <si>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</si>
  <si>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</si>
  <si>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</si>
  <si>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</si>
  <si>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</si>
  <si>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</si>
  <si>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</si>
  <si>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</si>
  <si>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</si>
  <si>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</si>
  <si>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</si>
  <si>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</si>
  <si>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</si>
  <si>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</si>
  <si>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</si>
  <si>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</si>
  <si>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</si>
  <si>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</si>
  <si>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</si>
  <si>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</si>
  <si>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</si>
  <si>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</si>
  <si>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</si>
  <si>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</si>
  <si>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</si>
  <si>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</si>
  <si>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</si>
  <si>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</si>
  <si>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</si>
  <si>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</si>
  <si>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</si>
  <si>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</si>
  <si>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</si>
  <si>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</si>
  <si>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</si>
  <si>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</si>
  <si>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</si>
  <si>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</si>
  <si>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</si>
  <si>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</si>
  <si>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</si>
  <si>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</si>
  <si>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</si>
  <si>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</si>
  <si>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</si>
  <si>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</si>
  <si>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</si>
  <si>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</si>
  <si>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</si>
  <si>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</si>
  <si>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</si>
  <si>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</si>
  <si>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</si>
  <si>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</si>
  <si>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</si>
  <si>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</si>
  <si>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</si>
  <si>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</si>
  <si>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</si>
  <si>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</si>
  <si>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</si>
  <si>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</si>
  <si>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</si>
  <si>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</si>
  <si>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</si>
  <si>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</si>
  <si>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</si>
  <si>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</si>
  <si>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</si>
  <si>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</si>
  <si>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</si>
  <si>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</si>
  <si>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</si>
  <si>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</si>
  <si>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</si>
  <si>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</si>
  <si>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</si>
  <si>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</si>
  <si>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</si>
  <si>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</si>
  <si>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</si>
  <si>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</si>
  <si>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</si>
  <si>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</si>
  <si>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</si>
  <si>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</si>
  <si>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</si>
  <si>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</si>
  <si>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</si>
  <si>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</si>
  <si>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</si>
  <si>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</si>
  <si>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</si>
  <si>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</si>
  <si>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</si>
  <si>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</si>
  <si>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</si>
  <si>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</si>
  <si>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</si>
  <si>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</si>
  <si>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</si>
  <si>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</si>
  <si>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</si>
  <si>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</si>
  <si>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</si>
  <si>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</si>
  <si>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</si>
  <si>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</si>
  <si>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</si>
  <si>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</si>
  <si>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</si>
  <si>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</si>
  <si>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</si>
  <si>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</si>
  <si>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</si>
  <si>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</si>
  <si>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</si>
  <si>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</si>
  <si>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</si>
  <si>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</si>
  <si>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</si>
  <si>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</si>
  <si>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</si>
  <si>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</si>
  <si>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</si>
  <si>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</si>
  <si>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</si>
  <si>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</si>
  <si>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</si>
  <si>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</si>
  <si>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</si>
  <si>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</si>
  <si>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</si>
  <si>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</si>
  <si>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</si>
  <si>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</si>
  <si>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</si>
  <si>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</si>
  <si>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</si>
  <si>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</si>
  <si>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</si>
  <si>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</si>
  <si>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</si>
  <si>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</si>
  <si>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</si>
  <si>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</si>
  <si>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</si>
  <si>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</si>
  <si>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</si>
  <si>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</si>
  <si>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</si>
  <si>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</si>
  <si>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</si>
  <si>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</si>
  <si>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</si>
  <si>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</si>
  <si>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</si>
  <si>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</si>
  <si>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</si>
  <si>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</si>
  <si>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</si>
  <si>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</si>
  <si>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</si>
  <si>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</si>
  <si>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</si>
  <si>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</si>
  <si>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</si>
  <si>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</si>
  <si>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</si>
  <si>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</si>
  <si>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</si>
  <si>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</si>
  <si>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</si>
  <si>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</si>
  <si>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</si>
  <si>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</si>
  <si>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</si>
  <si>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</si>
  <si>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</si>
  <si>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</si>
  <si>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</si>
  <si>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</si>
  <si>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</si>
  <si>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</si>
  <si>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</si>
  <si>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</si>
  <si>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</si>
  <si>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</si>
  <si>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</si>
  <si>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</si>
  <si>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</si>
  <si>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</si>
  <si>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</si>
  <si>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</si>
  <si>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</si>
  <si>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</si>
  <si>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</si>
  <si>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</si>
  <si>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</si>
  <si>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</si>
  <si>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</si>
  <si>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</si>
  <si>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</si>
  <si>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</si>
  <si>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</si>
  <si>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</si>
  <si>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</si>
  <si>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</si>
  <si>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</si>
  <si>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</si>
  <si>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</si>
  <si>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</si>
  <si>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</si>
  <si>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</si>
  <si>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</si>
  <si>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</si>
  <si>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</si>
  <si>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</si>
  <si>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</si>
  <si>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</si>
  <si>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</si>
  <si>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</si>
  <si>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</si>
  <si>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</si>
  <si>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</si>
  <si>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</si>
  <si>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</si>
  <si>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</si>
  <si>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</si>
  <si>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</si>
  <si>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</si>
  <si>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</si>
  <si>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</si>
  <si>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</si>
  <si>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</si>
  <si>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</si>
  <si>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</si>
  <si>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</si>
  <si>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</si>
  <si>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</si>
  <si>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</si>
  <si>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</si>
  <si>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</si>
  <si>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</si>
  <si>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</si>
  <si>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</si>
  <si>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</si>
  <si>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</si>
  <si>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</si>
  <si>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</si>
  <si>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</si>
  <si>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</si>
  <si>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</si>
  <si>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</si>
  <si>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</si>
  <si>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</si>
  <si>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</si>
  <si>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</si>
  <si>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</si>
  <si>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</si>
  <si>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</si>
  <si>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</si>
  <si>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</si>
  <si>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</si>
  <si>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</si>
  <si>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</si>
  <si>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</si>
  <si>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</si>
  <si>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</si>
  <si>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</si>
  <si>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</si>
  <si>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</si>
  <si>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</si>
  <si>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</si>
  <si>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</si>
  <si>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</si>
  <si>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</si>
  <si>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</si>
  <si>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</si>
  <si>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</si>
  <si>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</si>
  <si>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</si>
  <si>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</si>
  <si>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</si>
  <si>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</si>
  <si>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</si>
  <si>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</si>
  <si>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</si>
  <si>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</si>
  <si>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</si>
  <si>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</si>
  <si>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</si>
  <si>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</si>
  <si>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</si>
  <si>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</si>
  <si>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</si>
  <si>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</si>
  <si>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</si>
  <si>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</si>
  <si>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</si>
  <si>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</si>
  <si>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</si>
  <si>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</si>
  <si>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</si>
  <si>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</si>
  <si>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</si>
  <si>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</si>
  <si>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</si>
  <si>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</si>
  <si>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</si>
  <si>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</si>
  <si>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</si>
  <si>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</si>
  <si>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</si>
  <si>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</si>
  <si>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</si>
  <si>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</si>
  <si>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</si>
  <si>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</si>
  <si>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</si>
  <si>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</si>
  <si>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</si>
  <si>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</si>
  <si>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</si>
  <si>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</si>
  <si>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</si>
  <si>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</si>
  <si>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</si>
  <si>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</si>
  <si>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</si>
  <si>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</si>
  <si>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</si>
  <si>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</si>
  <si>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</si>
  <si>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</si>
  <si>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</si>
  <si>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</si>
  <si>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</si>
  <si>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</si>
  <si>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</si>
  <si>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</si>
  <si>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</si>
  <si>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</si>
  <si>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</si>
  <si>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</si>
  <si>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</si>
  <si>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</si>
  <si>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</si>
  <si>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</si>
  <si>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</si>
  <si>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</si>
  <si>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</si>
  <si>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</si>
  <si>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</si>
  <si>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</si>
  <si>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</si>
  <si>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</si>
  <si>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</si>
  <si>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</si>
  <si>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</si>
  <si>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</si>
  <si>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</si>
  <si>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</si>
  <si>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</si>
  <si>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</si>
  <si>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</si>
  <si>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</si>
  <si>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</si>
  <si>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</si>
  <si>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</si>
  <si>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</si>
  <si>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</si>
  <si>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</si>
  <si>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</si>
  <si>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</si>
  <si>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</si>
  <si>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</si>
  <si>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</si>
  <si>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</si>
  <si>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</si>
  <si>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</si>
  <si>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</si>
  <si>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</si>
  <si>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</si>
  <si>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</si>
  <si>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</si>
  <si>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</si>
  <si>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</si>
  <si>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</si>
  <si>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</si>
  <si>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</si>
  <si>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</si>
  <si>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</si>
  <si>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</si>
  <si>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</si>
  <si>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</si>
  <si>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</si>
  <si>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</si>
  <si>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</si>
  <si>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</si>
  <si>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</si>
  <si>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</si>
  <si>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</si>
  <si>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</si>
  <si>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</si>
  <si>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</si>
  <si>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</si>
  <si>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</si>
  <si>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</si>
  <si>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</si>
  <si>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</si>
  <si>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</si>
  <si>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</si>
  <si>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</si>
  <si>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</si>
  <si>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</si>
  <si>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</si>
  <si>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</si>
  <si>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</si>
  <si>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</si>
  <si>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</si>
  <si>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</si>
  <si>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</si>
  <si>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</si>
  <si>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</si>
  <si>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</si>
  <si>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</si>
  <si>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</si>
  <si>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</si>
  <si>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</si>
  <si>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</si>
  <si>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</si>
  <si>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</si>
  <si>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</si>
  <si>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</si>
  <si>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</si>
  <si>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</si>
  <si>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</si>
  <si>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</si>
  <si>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</si>
  <si>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</si>
  <si>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</si>
  <si>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</si>
  <si>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</si>
  <si>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</si>
  <si>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</si>
  <si>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</si>
  <si>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</si>
  <si>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</si>
  <si>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</si>
  <si>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</si>
  <si>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</si>
  <si>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</si>
  <si>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</si>
  <si>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</si>
  <si>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</si>
  <si>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</si>
  <si>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</si>
  <si>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</si>
  <si>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</si>
  <si>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</si>
  <si>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</si>
  <si>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</si>
  <si>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</si>
  <si>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</si>
  <si>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</si>
  <si>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</si>
  <si>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</si>
  <si>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</si>
  <si>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</si>
  <si>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</si>
  <si>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</si>
  <si>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</si>
  <si>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</si>
  <si>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</si>
  <si>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</si>
  <si>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</si>
  <si>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</si>
  <si>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</si>
  <si>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</si>
  <si>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</si>
  <si>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</si>
  <si>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</si>
  <si>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</si>
  <si>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</si>
  <si>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</si>
  <si>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</si>
  <si>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</si>
  <si>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</si>
  <si>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</si>
  <si>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</si>
  <si>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</si>
  <si>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</si>
  <si>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</si>
  <si>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</si>
  <si>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</si>
  <si>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</si>
  <si>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</si>
  <si>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</si>
  <si>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</si>
  <si>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</si>
  <si>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</si>
  <si>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</si>
  <si>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</si>
  <si>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</si>
  <si>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</si>
  <si>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</si>
  <si>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</si>
  <si>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</si>
  <si>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</si>
  <si>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</si>
  <si>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</si>
  <si>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</si>
  <si>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</si>
  <si>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</si>
  <si>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</si>
  <si>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</si>
  <si>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</si>
  <si>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</si>
  <si>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</si>
  <si>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</si>
  <si>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</si>
  <si>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</si>
  <si>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</si>
  <si>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</si>
  <si>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</si>
  <si>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</si>
  <si>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</si>
  <si>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</si>
  <si>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</si>
  <si>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</si>
  <si>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</si>
  <si>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</si>
  <si>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</si>
  <si>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</si>
  <si>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</si>
  <si>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</si>
  <si>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</si>
  <si>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</si>
  <si>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</si>
  <si>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</si>
  <si>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</si>
  <si>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</si>
  <si>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</si>
  <si>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</si>
  <si>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</si>
  <si>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</si>
  <si>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</si>
  <si>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</si>
  <si>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</si>
  <si>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</si>
  <si>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</si>
  <si>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</si>
  <si>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</si>
  <si>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</si>
  <si>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</si>
  <si>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</si>
  <si>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</si>
  <si>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</si>
  <si>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</si>
  <si>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</si>
  <si>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</si>
  <si>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</si>
  <si>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</si>
  <si>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</si>
  <si>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</si>
  <si>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</si>
  <si>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</si>
  <si>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</si>
  <si>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</si>
  <si>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</si>
  <si>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</si>
  <si>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</si>
  <si>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</si>
  <si>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</si>
  <si>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</si>
  <si>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</si>
  <si>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</si>
  <si>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</si>
  <si>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</si>
  <si>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</si>
  <si>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</si>
  <si>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</si>
  <si>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</si>
  <si>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</si>
  <si>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</si>
  <si>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</si>
  <si>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</si>
  <si>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</si>
  <si>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</si>
  <si>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</si>
  <si>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</si>
  <si>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</si>
  <si>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</si>
  <si>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</si>
  <si>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</si>
  <si>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</si>
  <si>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</si>
  <si>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</si>
  <si>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</si>
  <si>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</si>
  <si>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</si>
  <si>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</si>
  <si>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</si>
  <si>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</si>
  <si>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</si>
  <si>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</si>
  <si>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</si>
  <si>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</si>
  <si>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</si>
  <si>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</si>
  <si>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</si>
  <si>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</si>
  <si>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</si>
  <si>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</si>
  <si>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</si>
  <si>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</si>
  <si>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</si>
  <si>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</si>
  <si>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</si>
  <si>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</si>
  <si>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</si>
  <si>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</si>
  <si>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</si>
  <si>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</si>
  <si>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</si>
  <si>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</si>
  <si>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</si>
  <si>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</si>
  <si>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</si>
  <si>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</si>
  <si>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</si>
  <si>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</si>
  <si>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</si>
  <si>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</si>
  <si>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</si>
  <si>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</si>
  <si>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</si>
  <si>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</si>
  <si>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</si>
  <si>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</si>
  <si>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</si>
  <si>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</si>
  <si>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</si>
  <si>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</si>
  <si>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</si>
  <si>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</si>
  <si>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</si>
  <si>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</si>
  <si>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</si>
  <si>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</si>
  <si>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</si>
  <si>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</si>
  <si>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</si>
  <si>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</si>
  <si>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</si>
  <si>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</si>
  <si>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</si>
  <si>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</si>
  <si>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</si>
  <si>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</si>
  <si>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</si>
  <si>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</si>
  <si>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</si>
  <si>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</si>
  <si>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</si>
  <si>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</si>
  <si>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</si>
  <si>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</si>
  <si>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</si>
  <si>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</si>
  <si>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</si>
  <si>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</si>
  <si>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</si>
  <si>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</si>
  <si>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</si>
  <si>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</si>
  <si>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</si>
  <si>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</si>
  <si>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</si>
  <si>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</si>
  <si>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</si>
  <si>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</si>
  <si>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</si>
  <si>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</si>
  <si>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</si>
  <si>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</si>
  <si>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</si>
  <si>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</si>
  <si>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</si>
  <si>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</si>
  <si>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</si>
  <si>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</si>
  <si>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</si>
  <si>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</si>
  <si>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</si>
  <si>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</si>
  <si>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</si>
  <si>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</si>
  <si>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</si>
  <si>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</si>
  <si>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</si>
  <si>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</si>
  <si>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</si>
  <si>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</si>
  <si>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</si>
  <si>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</si>
  <si>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</si>
  <si>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</si>
  <si>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</si>
  <si>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</si>
  <si>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</si>
  <si>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</si>
  <si>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</si>
  <si>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</si>
  <si>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</si>
  <si>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</si>
  <si>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</si>
  <si>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</si>
  <si>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</si>
  <si>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</si>
  <si>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</si>
  <si>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</si>
  <si>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</si>
  <si>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</si>
  <si>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</si>
  <si>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</si>
  <si>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</si>
  <si>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</si>
  <si>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</si>
  <si>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</si>
  <si>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</si>
  <si>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</si>
  <si>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</si>
  <si>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</si>
  <si>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</si>
  <si>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</si>
  <si>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</si>
  <si>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</si>
  <si>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</si>
  <si>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</si>
  <si>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</si>
  <si>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</si>
  <si>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</si>
  <si>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</si>
  <si>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</si>
  <si>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</si>
  <si>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</si>
  <si>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</si>
  <si>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</si>
  <si>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</si>
  <si>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</si>
  <si>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</si>
  <si>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</si>
  <si>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</si>
  <si>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</si>
  <si>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</si>
  <si>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</si>
  <si>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</si>
  <si>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</si>
  <si>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</si>
  <si>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</si>
  <si>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</si>
  <si>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</si>
  <si>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</si>
  <si>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</si>
  <si>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</si>
  <si>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</si>
  <si>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</si>
  <si>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</si>
  <si>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</si>
  <si>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</si>
  <si>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</si>
  <si>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</si>
  <si>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</si>
  <si>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</si>
  <si>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</si>
  <si>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</si>
  <si>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</si>
  <si>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</si>
  <si>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</si>
  <si>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</si>
  <si>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</si>
  <si>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</si>
  <si>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</si>
  <si>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</si>
  <si>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</si>
  <si>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</si>
  <si>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</si>
  <si>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</si>
  <si>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</si>
  <si>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</si>
  <si>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</si>
  <si>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</si>
  <si>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</si>
  <si>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</si>
  <si>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</si>
  <si>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</si>
  <si>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</si>
  <si>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</si>
  <si>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</si>
  <si>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</si>
  <si>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</si>
  <si>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</si>
  <si>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</si>
  <si>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</si>
  <si>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</si>
  <si>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</si>
  <si>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</si>
  <si>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</si>
  <si>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</si>
  <si>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</si>
  <si>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</si>
  <si>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</si>
  <si>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</si>
  <si>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</si>
  <si>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</si>
  <si>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</si>
  <si>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</si>
  <si>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</si>
  <si>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</si>
  <si>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</si>
  <si>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</si>
  <si>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</si>
  <si>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</si>
  <si>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</si>
  <si>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</si>
  <si>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</si>
  <si>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</si>
  <si>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</si>
  <si>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</si>
  <si>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</si>
  <si>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</si>
  <si>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</si>
  <si>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</si>
  <si>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</si>
  <si>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</si>
  <si>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</si>
  <si>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</si>
  <si>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</si>
  <si>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</si>
  <si>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</si>
  <si>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</si>
  <si>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</si>
  <si>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</si>
  <si>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</si>
  <si>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</si>
  <si>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</si>
  <si>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</si>
  <si>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</si>
  <si>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</si>
  <si>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</si>
  <si>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</si>
  <si>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</si>
  <si>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</si>
  <si>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</si>
  <si>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</si>
  <si>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</si>
  <si>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</si>
  <si>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</si>
  <si>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</si>
  <si>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</si>
  <si>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</si>
  <si>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</si>
  <si>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</si>
  <si>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</si>
  <si>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</si>
  <si>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</si>
  <si>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</si>
  <si>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</si>
  <si>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</si>
  <si>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</si>
  <si>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</si>
  <si>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</si>
  <si>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</si>
  <si>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</si>
  <si>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</si>
  <si>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</si>
  <si>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</si>
  <si>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</si>
  <si>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</si>
  <si>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</si>
  <si>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</si>
  <si>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</si>
  <si>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</si>
  <si>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</si>
  <si>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</si>
  <si>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</si>
  <si>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</si>
  <si>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</si>
  <si>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</si>
  <si>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</si>
  <si>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</si>
  <si>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</si>
  <si>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</si>
  <si>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</si>
  <si>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</si>
  <si>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</si>
  <si>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</si>
  <si>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</si>
  <si>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</si>
  <si>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</si>
  <si>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</si>
  <si>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</si>
  <si>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</si>
  <si>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</si>
  <si>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</si>
  <si>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</si>
  <si>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</si>
  <si>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</si>
  <si>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</si>
  <si>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</si>
  <si>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</si>
  <si>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</si>
  <si>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</si>
  <si>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</si>
  <si>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</si>
  <si>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</si>
  <si>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</si>
  <si>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</si>
  <si>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</si>
  <si>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</si>
  <si>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</si>
  <si>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</si>
  <si>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</si>
  <si>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</si>
  <si>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</si>
  <si>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</si>
  <si>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</si>
  <si>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</si>
  <si>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</si>
  <si>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</si>
  <si>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</si>
  <si>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</si>
  <si>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</si>
  <si>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</si>
  <si>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</si>
  <si>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</si>
  <si>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</si>
  <si>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</si>
  <si>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</si>
  <si>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</si>
  <si>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</si>
  <si>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</si>
  <si>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</si>
  <si>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</si>
  <si>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</si>
  <si>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</si>
  <si>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</si>
  <si>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</si>
  <si>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</si>
  <si>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</si>
  <si>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</si>
  <si>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</si>
  <si>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</si>
  <si>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</si>
  <si>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</si>
  <si>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</si>
  <si>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</si>
  <si>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</si>
  <si>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</si>
  <si>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</si>
  <si>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</si>
  <si>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</si>
  <si>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</si>
  <si>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</si>
  <si>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</si>
  <si>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</si>
  <si>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</si>
  <si>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</si>
  <si>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</si>
  <si>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</si>
  <si>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</si>
  <si>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</si>
  <si>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</si>
  <si>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</si>
  <si>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</si>
  <si>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</si>
  <si>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</si>
  <si>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</si>
  <si>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</si>
  <si>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</si>
  <si>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</si>
  <si>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</si>
  <si>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</si>
  <si>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</si>
  <si>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</si>
  <si>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</si>
  <si>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</si>
  <si>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</si>
  <si>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</si>
  <si>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</si>
  <si>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</si>
  <si>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</si>
  <si>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</si>
  <si>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</si>
  <si>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</si>
  <si>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</si>
  <si>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</si>
  <si>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</si>
  <si>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</si>
  <si>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</si>
  <si>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</si>
  <si>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</si>
  <si>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</si>
  <si>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</si>
  <si>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</si>
  <si>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</si>
  <si>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</si>
  <si>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</si>
  <si>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</si>
  <si>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</si>
  <si>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</si>
  <si>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</si>
  <si>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</si>
  <si>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</si>
  <si>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</si>
  <si>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</si>
  <si>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</si>
  <si>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</si>
  <si>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</si>
  <si>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</si>
  <si>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</si>
  <si>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</si>
  <si>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</si>
  <si>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</si>
  <si>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</si>
  <si>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</si>
  <si>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</si>
  <si>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</si>
  <si>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</si>
  <si>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</si>
  <si>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</si>
  <si>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</si>
  <si>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</si>
  <si>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</si>
  <si>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</si>
  <si>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</si>
  <si>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</si>
  <si>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</si>
  <si>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</si>
  <si>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</si>
  <si>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</si>
  <si>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</si>
  <si>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</si>
  <si>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</si>
  <si>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</si>
  <si>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</si>
  <si>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</si>
  <si>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</si>
  <si>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</si>
  <si>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</si>
  <si>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</si>
  <si>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</si>
  <si>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</si>
  <si>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</si>
  <si>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</si>
  <si>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</si>
  <si>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</si>
  <si>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</si>
  <si>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</si>
  <si>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</si>
  <si>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</si>
  <si>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</si>
  <si>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</si>
  <si>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</si>
  <si>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</si>
  <si>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</si>
  <si>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</si>
  <si>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</si>
  <si>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</si>
  <si>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</si>
  <si>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</si>
  <si>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</si>
  <si>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</si>
  <si>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</si>
  <si>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</si>
  <si>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</si>
  <si>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</si>
  <si>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</si>
  <si>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</si>
  <si>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</si>
  <si>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</si>
  <si>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</si>
  <si>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</si>
  <si>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</si>
  <si>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</si>
  <si>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</si>
  <si>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</si>
  <si>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</si>
  <si>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</si>
  <si>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</si>
  <si>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</si>
  <si>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</si>
  <si>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</si>
  <si>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</si>
  <si>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</si>
  <si>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</si>
  <si>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</si>
  <si>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</si>
  <si>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</si>
  <si>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</si>
  <si>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</si>
  <si>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</si>
  <si>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</si>
  <si>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</si>
  <si>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</si>
  <si>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</si>
  <si>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</si>
  <si>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</si>
  <si>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</si>
  <si>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</si>
  <si>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</si>
  <si>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</si>
  <si>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</si>
  <si>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</si>
  <si>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</si>
  <si>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</si>
  <si>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</si>
  <si>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</si>
  <si>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</si>
  <si>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</si>
  <si>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</si>
  <si>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</si>
  <si>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</si>
  <si>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</si>
  <si>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</si>
  <si>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</si>
  <si>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</si>
  <si>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</si>
  <si>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</si>
  <si>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</si>
  <si>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</si>
  <si>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</si>
  <si>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</si>
  <si>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</si>
  <si>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</si>
  <si>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</si>
  <si>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</si>
  <si>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</si>
  <si>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</si>
  <si>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</si>
  <si>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</si>
  <si>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</si>
  <si>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</si>
  <si>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</si>
  <si>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</si>
  <si>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</si>
  <si>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</si>
  <si>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</si>
  <si>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</si>
  <si>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</si>
  <si>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</si>
  <si>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</si>
  <si>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</si>
  <si>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</si>
  <si>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</si>
  <si>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</si>
  <si>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</si>
  <si>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</si>
  <si>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</si>
  <si>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</si>
  <si>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</si>
  <si>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</si>
  <si>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</si>
  <si>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</si>
  <si>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</si>
  <si>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</si>
  <si>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</si>
  <si>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</si>
  <si>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</si>
  <si>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</si>
  <si>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</si>
  <si>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</si>
  <si>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</si>
  <si>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</si>
  <si>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</si>
  <si>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</si>
  <si>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</si>
  <si>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</si>
  <si>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</si>
  <si>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</si>
  <si>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</si>
  <si>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</si>
  <si>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</si>
  <si>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</si>
  <si>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</si>
  <si>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</si>
  <si>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</si>
  <si>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</si>
  <si>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</si>
  <si>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</si>
  <si>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</si>
  <si>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</si>
  <si>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</si>
  <si>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</si>
  <si>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</si>
  <si>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</si>
  <si>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</si>
  <si>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</si>
  <si>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</si>
  <si>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</si>
  <si>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</si>
  <si>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</si>
  <si>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</si>
  <si>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</si>
  <si>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</si>
  <si>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</si>
  <si>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</si>
  <si>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</si>
  <si>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</si>
  <si>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</si>
  <si>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</si>
  <si>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</si>
  <si>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</si>
  <si>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</si>
  <si>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</si>
  <si>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</si>
  <si>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</si>
  <si>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</si>
  <si>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</si>
  <si>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</si>
  <si>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</si>
  <si>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</si>
  <si>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</si>
  <si>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</si>
  <si>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</si>
  <si>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</si>
  <si>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</si>
  <si>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</si>
  <si>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</si>
  <si>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</si>
  <si>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</si>
  <si>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</si>
  <si>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</si>
  <si>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</si>
  <si>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</si>
  <si>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</si>
  <si>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</si>
  <si>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</si>
  <si>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</si>
  <si>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</si>
  <si>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</si>
  <si>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</si>
  <si>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</si>
  <si>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</si>
  <si>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</si>
  <si>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</si>
  <si>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</si>
  <si>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</si>
  <si>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</si>
  <si>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</si>
  <si>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</si>
  <si>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</si>
  <si>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</si>
  <si>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</si>
  <si>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</si>
  <si>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</si>
  <si>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</si>
  <si>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</si>
  <si>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</si>
  <si>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</si>
  <si>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</si>
  <si>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</si>
  <si>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</si>
  <si>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</si>
  <si>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</si>
  <si>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</si>
  <si>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</si>
  <si>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</si>
  <si>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</si>
  <si>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</si>
  <si>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</si>
  <si>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</si>
  <si>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</si>
  <si>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</si>
  <si>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</si>
  <si>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</si>
  <si>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</si>
  <si>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</si>
  <si>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</si>
  <si>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</si>
  <si>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</si>
  <si>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</si>
  <si>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</si>
  <si>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</si>
  <si>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</si>
  <si>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</si>
  <si>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</si>
  <si>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</si>
  <si>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</si>
  <si>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</si>
  <si>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</si>
  <si>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</si>
  <si>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</si>
  <si>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</si>
  <si>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</si>
  <si>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</si>
  <si>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</si>
  <si>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</si>
  <si>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</si>
  <si>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</si>
  <si>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</si>
  <si>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</si>
  <si>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</si>
  <si>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</si>
  <si>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</si>
  <si>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</si>
  <si>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</si>
  <si>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</si>
  <si>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</si>
  <si>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</si>
  <si>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</si>
  <si>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</si>
  <si>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</si>
  <si>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</si>
  <si>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</si>
  <si>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</si>
  <si>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</si>
  <si>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</si>
  <si>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</si>
  <si>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</si>
  <si>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</si>
  <si>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</si>
  <si>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</si>
  <si>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</si>
  <si>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</si>
  <si>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</si>
  <si>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</si>
  <si>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</si>
  <si>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</si>
  <si>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</si>
  <si>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</si>
  <si>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</si>
  <si>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</si>
  <si>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</si>
  <si>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</si>
  <si>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</si>
  <si>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</si>
  <si>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</si>
  <si>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</si>
  <si>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</si>
  <si>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</si>
  <si>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</si>
  <si>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</si>
  <si>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</si>
  <si>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</si>
  <si>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</si>
  <si>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</si>
  <si>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</si>
  <si>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</si>
  <si>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</si>
  <si>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</si>
  <si>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</si>
  <si>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</si>
  <si>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</si>
  <si>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</si>
  <si>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</si>
  <si>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</si>
  <si>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</si>
  <si>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</si>
  <si>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</si>
  <si>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</si>
  <si>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</si>
  <si>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</si>
  <si>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</si>
  <si>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</si>
  <si>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</si>
  <si>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</si>
  <si>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</si>
  <si>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</si>
  <si>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</si>
  <si>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</si>
  <si>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</si>
  <si>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</si>
  <si>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</si>
  <si>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</si>
  <si>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</si>
  <si>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</si>
  <si>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</si>
  <si>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</si>
  <si>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</si>
  <si>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</si>
  <si>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</si>
  <si>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</si>
  <si>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</si>
  <si>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</si>
  <si>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</si>
  <si>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</si>
  <si>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</si>
  <si>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</si>
  <si>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</si>
  <si>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</si>
  <si>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</si>
  <si>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</si>
  <si>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</si>
  <si>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</si>
  <si>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</si>
  <si>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</si>
  <si>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</si>
  <si>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</si>
  <si>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</si>
  <si>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</si>
  <si>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</si>
  <si>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</si>
  <si>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</si>
  <si>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</si>
  <si>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</si>
  <si>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</si>
  <si>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</si>
  <si>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</si>
  <si>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</si>
  <si>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</si>
  <si>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</si>
  <si>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</si>
  <si>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</si>
  <si>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</si>
  <si>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</si>
  <si>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</si>
  <si>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</si>
  <si>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</si>
  <si>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</si>
  <si>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</si>
  <si>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</si>
  <si>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</si>
  <si>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</si>
  <si>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</si>
  <si>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</si>
  <si>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</si>
  <si>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</si>
  <si>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</si>
  <si>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</si>
  <si>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</si>
  <si>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</si>
  <si>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</si>
  <si>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</si>
  <si>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</si>
  <si>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</si>
  <si>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</si>
  <si>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</si>
  <si>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</si>
  <si>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</si>
  <si>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</si>
  <si>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</si>
  <si>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</si>
  <si>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</si>
  <si>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</si>
  <si>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</si>
  <si>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</si>
  <si>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</si>
  <si>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</si>
  <si>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</si>
  <si>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</si>
  <si>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</si>
  <si>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</si>
  <si>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</si>
  <si>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</si>
  <si>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</si>
  <si>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</si>
  <si>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</si>
  <si>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</si>
  <si>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</si>
  <si>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</si>
  <si>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</si>
  <si>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</si>
  <si>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</si>
  <si>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</si>
  <si>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</si>
  <si>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</si>
  <si>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</si>
  <si>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</si>
  <si>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</si>
  <si>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</si>
  <si>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</si>
  <si>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</si>
  <si>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</si>
  <si>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</si>
  <si>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</si>
  <si>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</si>
  <si>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</si>
  <si>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</si>
  <si>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</si>
  <si>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</si>
  <si>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</si>
  <si>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</si>
  <si>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</si>
  <si>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</si>
  <si>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</si>
  <si>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</si>
  <si>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</si>
  <si>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</si>
  <si>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</si>
  <si>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</si>
  <si>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</si>
  <si>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</si>
  <si>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</si>
  <si>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</si>
  <si>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</si>
  <si>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</si>
  <si>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</si>
  <si>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</si>
  <si>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</si>
  <si>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</si>
  <si>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</si>
  <si>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</si>
  <si>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</si>
  <si>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</si>
  <si>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</si>
  <si>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</si>
  <si>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</si>
  <si>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</si>
  <si>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</si>
  <si>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</si>
  <si>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</si>
  <si>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</si>
  <si>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</si>
  <si>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</si>
  <si>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</si>
  <si>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</si>
  <si>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</si>
  <si>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</si>
  <si>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</si>
  <si>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</si>
  <si>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</si>
  <si>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</si>
  <si>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</si>
  <si>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</si>
  <si>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</si>
  <si>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</si>
  <si>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</si>
  <si>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</si>
  <si>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</si>
  <si>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</si>
  <si>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</si>
  <si>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</si>
  <si>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</si>
  <si>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</si>
  <si>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</si>
  <si>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</si>
  <si>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</si>
  <si>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</si>
  <si>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</si>
  <si>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</si>
  <si>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</si>
  <si>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</si>
  <si>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</si>
  <si>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</si>
  <si>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</si>
  <si>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</si>
  <si>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</si>
  <si>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</si>
  <si>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</si>
  <si>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</si>
  <si>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</si>
  <si>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</si>
  <si>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</si>
  <si>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</si>
  <si>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</si>
  <si>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</si>
  <si>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</si>
  <si>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</si>
  <si>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</si>
  <si>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</si>
  <si>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</si>
  <si>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</si>
  <si>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</si>
  <si>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</si>
  <si>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</si>
  <si>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</si>
  <si>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</si>
  <si>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</si>
  <si>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</si>
  <si>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</si>
  <si>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</si>
  <si>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</si>
  <si>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</si>
  <si>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</si>
  <si>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</si>
  <si>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</si>
  <si>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</si>
  <si>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</si>
  <si>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</si>
  <si>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</si>
  <si>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</si>
  <si>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</si>
  <si>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</si>
  <si>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</si>
  <si>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</si>
  <si>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</si>
  <si>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</si>
  <si>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</si>
  <si>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</si>
  <si>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</si>
  <si>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</si>
  <si>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</si>
  <si>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</si>
  <si>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</si>
  <si>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</si>
  <si>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</si>
  <si>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</si>
  <si>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</si>
  <si>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</si>
  <si>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</si>
  <si>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</si>
  <si>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</si>
  <si>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</si>
  <si>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</si>
  <si>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</si>
  <si>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</si>
  <si>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</si>
  <si>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</si>
  <si>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</si>
  <si>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</si>
  <si>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</si>
  <si>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</si>
  <si>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</si>
  <si>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</si>
  <si>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</si>
  <si>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</si>
  <si>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</si>
  <si>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</si>
  <si>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</si>
  <si>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</si>
  <si>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</si>
  <si>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</si>
  <si>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</si>
  <si>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</si>
  <si>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</si>
  <si>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</si>
  <si>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</si>
  <si>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</si>
  <si>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</si>
  <si>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</si>
  <si>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</si>
  <si>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</si>
  <si>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</si>
  <si>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</si>
  <si>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</si>
  <si>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</si>
  <si>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</si>
  <si>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</si>
  <si>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</si>
  <si>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</si>
  <si>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</si>
  <si>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</si>
  <si>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</si>
  <si>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</si>
  <si>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</si>
  <si>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</si>
  <si>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</si>
  <si>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</si>
  <si>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</si>
  <si>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</si>
  <si>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</si>
  <si>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</si>
  <si>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</si>
  <si>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</si>
  <si>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</si>
  <si>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</si>
  <si>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</si>
  <si>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</si>
  <si>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</si>
  <si>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</si>
  <si>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</si>
  <si>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</si>
  <si>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</si>
  <si>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</si>
  <si>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</si>
  <si>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</si>
  <si>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</si>
  <si>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</si>
  <si>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</si>
  <si>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</si>
  <si>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</si>
  <si>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</si>
  <si>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</si>
  <si>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</si>
  <si>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</si>
  <si>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</si>
  <si>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</si>
  <si>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</si>
  <si>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</si>
  <si>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</si>
  <si>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</si>
  <si>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</si>
  <si>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</si>
  <si>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</si>
  <si>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</si>
  <si>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</si>
  <si>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</si>
  <si>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</si>
  <si>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</si>
  <si>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</si>
  <si>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</si>
  <si>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</si>
  <si>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</si>
  <si>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</si>
  <si>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</si>
  <si>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</si>
  <si>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</si>
  <si>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</si>
  <si>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</si>
  <si>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</si>
  <si>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</si>
  <si>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</si>
  <si>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</si>
  <si>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</si>
  <si>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</si>
  <si>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</si>
  <si>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</si>
  <si>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</si>
  <si>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</si>
  <si>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</si>
  <si>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</si>
  <si>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</si>
  <si>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</si>
  <si>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</si>
  <si>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</si>
  <si>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</si>
  <si>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</si>
  <si>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</si>
  <si>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</si>
  <si>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</si>
  <si>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</si>
  <si>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</si>
  <si>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</si>
  <si>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</si>
  <si>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</si>
  <si>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</si>
  <si>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</si>
  <si>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</si>
  <si>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</si>
  <si>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</si>
  <si>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</si>
  <si>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</si>
  <si>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</si>
  <si>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</si>
  <si>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</si>
  <si>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</si>
  <si>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</si>
  <si>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</si>
  <si>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</si>
  <si>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</si>
  <si>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</si>
  <si>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</si>
  <si>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</si>
  <si>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</si>
  <si>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</si>
  <si>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</si>
  <si>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</si>
  <si>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</si>
  <si>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</si>
  <si>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</si>
  <si>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</si>
  <si>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</si>
  <si>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</si>
  <si>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</si>
  <si>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</si>
  <si>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</si>
  <si>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</si>
  <si>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</si>
  <si>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</si>
  <si>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</si>
  <si>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</si>
  <si>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</si>
  <si>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</si>
  <si>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</si>
  <si>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</si>
  <si>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</si>
  <si>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</si>
  <si>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</si>
  <si>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</si>
  <si>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</si>
  <si>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</si>
  <si>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</si>
  <si>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</si>
  <si>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</si>
  <si>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</si>
  <si>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</si>
  <si>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</si>
  <si>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</si>
  <si>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</si>
  <si>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</si>
  <si>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</si>
  <si>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</si>
  <si>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</si>
  <si>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</si>
  <si>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</si>
  <si>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</si>
  <si>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</si>
  <si>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</si>
  <si>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</si>
  <si>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</si>
  <si>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</si>
  <si>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</si>
  <si>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</si>
  <si>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</si>
  <si>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</si>
  <si>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</si>
  <si>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</si>
  <si>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</si>
  <si>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</si>
  <si>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</si>
  <si>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</si>
  <si>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</si>
  <si>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</si>
  <si>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</si>
  <si>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</si>
  <si>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</si>
  <si>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</si>
  <si>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</si>
  <si>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</si>
  <si>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</si>
  <si>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</si>
  <si>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</si>
  <si>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</si>
  <si>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</si>
  <si>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</si>
  <si>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</si>
  <si>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</si>
  <si>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</si>
  <si>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</si>
  <si>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</si>
  <si>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</si>
  <si>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</si>
  <si>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</si>
  <si>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</si>
  <si>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</si>
  <si>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</si>
  <si>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</si>
  <si>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</si>
  <si>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</si>
  <si>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</si>
  <si>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</si>
  <si>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</si>
  <si>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</si>
  <si>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</si>
  <si>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</si>
  <si>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</si>
  <si>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</si>
  <si>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</si>
  <si>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</si>
  <si>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</si>
  <si>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</si>
  <si>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</si>
  <si>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</si>
  <si>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</si>
  <si>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</si>
  <si>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</si>
  <si>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</si>
  <si>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</si>
  <si>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</si>
  <si>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</si>
  <si>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</si>
  <si>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</si>
  <si>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</si>
  <si>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</si>
  <si>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</si>
  <si>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</si>
  <si>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</si>
  <si>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</si>
  <si>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</si>
  <si>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</si>
  <si>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</si>
  <si>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</si>
  <si>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</si>
  <si>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</si>
  <si>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</si>
  <si>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</si>
  <si>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</si>
  <si>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</si>
  <si>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</si>
  <si>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</si>
  <si>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</si>
  <si>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</si>
  <si>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</si>
  <si>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</si>
  <si>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</si>
  <si>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</si>
  <si>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</si>
  <si>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</si>
  <si>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</si>
  <si>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</si>
  <si>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</si>
  <si>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</si>
  <si>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</si>
  <si>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</si>
  <si>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</si>
  <si>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</si>
  <si>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</si>
  <si>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</si>
  <si>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</si>
  <si>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</si>
  <si>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</si>
  <si>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</si>
  <si>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</si>
  <si>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</si>
  <si>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</si>
  <si>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</si>
  <si>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</si>
  <si>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</si>
  <si>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</si>
  <si>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</si>
  <si>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</si>
  <si>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</si>
  <si>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</si>
  <si>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</si>
  <si>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</si>
  <si>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</si>
  <si>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</si>
  <si>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</si>
  <si>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</si>
  <si>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</si>
  <si>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</si>
  <si>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</si>
  <si>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</si>
  <si>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</si>
  <si>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</si>
  <si>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</si>
  <si>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</si>
  <si>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</si>
  <si>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</si>
  <si>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</si>
  <si>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</si>
  <si>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</si>
  <si>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</si>
  <si>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</si>
  <si>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</si>
  <si>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</si>
  <si>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</si>
  <si>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</si>
  <si>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</si>
  <si>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</si>
  <si>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</si>
  <si>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</si>
  <si>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</si>
  <si>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</si>
  <si>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</si>
  <si>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</si>
  <si>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</si>
  <si>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</si>
  <si>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</si>
  <si>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</si>
  <si>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</si>
  <si>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</si>
  <si>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</si>
  <si>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</si>
  <si>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</si>
  <si>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</si>
  <si>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</si>
  <si>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</si>
  <si>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</si>
  <si>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</si>
  <si>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</si>
  <si>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</si>
  <si>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</si>
  <si>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</si>
  <si>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</si>
  <si>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</si>
  <si>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</si>
  <si>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</si>
  <si>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</si>
  <si>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</si>
  <si>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</si>
  <si>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</si>
  <si>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</si>
  <si>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</si>
  <si>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</si>
  <si>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</si>
  <si>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</si>
  <si>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</si>
  <si>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</si>
  <si>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</si>
  <si>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</si>
  <si>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</si>
  <si>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</si>
  <si>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</si>
  <si>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</si>
  <si>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</si>
  <si>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</si>
  <si>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</si>
  <si>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</si>
  <si>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</si>
  <si>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</si>
  <si>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</si>
  <si>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</si>
  <si>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</si>
  <si>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</si>
  <si>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</si>
  <si>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</si>
  <si>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</si>
  <si>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</si>
  <si>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</si>
  <si>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</si>
  <si>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</si>
  <si>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</si>
  <si>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</si>
  <si>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</si>
  <si>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</si>
  <si>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</si>
  <si>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</si>
  <si>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</si>
  <si>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</si>
  <si>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</si>
  <si>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</si>
  <si>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</si>
  <si>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</si>
  <si>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</si>
  <si>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</si>
  <si>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</si>
  <si>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</si>
  <si>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</si>
  <si>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</si>
  <si>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</si>
  <si>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</si>
  <si>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</si>
  <si>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</si>
  <si>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</si>
  <si>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</si>
  <si>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</si>
  <si>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</si>
  <si>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</si>
  <si>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</si>
  <si>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</si>
  <si>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</si>
  <si>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</si>
  <si>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</si>
  <si>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</si>
  <si>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</si>
  <si>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</si>
  <si>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</si>
  <si>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</si>
  <si>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</si>
  <si>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</si>
  <si>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</si>
  <si>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</si>
  <si>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</si>
  <si>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</si>
  <si>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</si>
  <si>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</si>
  <si>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</si>
  <si>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</si>
  <si>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</si>
  <si>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</si>
  <si>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</si>
  <si>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</si>
  <si>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</si>
  <si>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</si>
  <si>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</si>
  <si>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</si>
  <si>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</si>
  <si>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</si>
  <si>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</si>
  <si>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</si>
  <si>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</si>
  <si>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</si>
  <si>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</si>
  <si>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</si>
  <si>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</si>
  <si>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</si>
  <si>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</si>
  <si>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</si>
  <si>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</si>
  <si>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</si>
  <si>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</si>
  <si>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</si>
  <si>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</si>
  <si>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</si>
  <si>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</si>
  <si>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</si>
  <si>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</si>
  <si>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</si>
  <si>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</si>
  <si>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</si>
  <si>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</si>
  <si>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</si>
  <si>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</si>
  <si>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</si>
  <si>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</si>
  <si>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</si>
  <si>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</si>
  <si>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</si>
  <si>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</si>
  <si>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</si>
  <si>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</si>
  <si>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</si>
  <si>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</si>
  <si>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</si>
  <si>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</si>
  <si>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</si>
  <si>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</si>
  <si>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</si>
  <si>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</si>
  <si>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</si>
  <si>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</si>
  <si>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</si>
  <si>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</si>
  <si>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</si>
  <si>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</si>
  <si>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</si>
  <si>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</si>
  <si>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</si>
  <si>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</si>
  <si>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</si>
  <si>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</si>
  <si>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</si>
  <si>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</si>
  <si>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</si>
  <si>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</si>
  <si>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</si>
  <si>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</si>
  <si>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</si>
  <si>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</si>
  <si>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</si>
  <si>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</si>
  <si>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</si>
  <si>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</si>
  <si>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</si>
  <si>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</si>
  <si>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</si>
  <si>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</si>
  <si>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</si>
  <si>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</si>
  <si>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</si>
  <si>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</si>
  <si>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</si>
  <si>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</si>
  <si>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</si>
  <si>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</si>
  <si>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</si>
  <si>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</si>
  <si>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</si>
  <si>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</si>
  <si>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</si>
  <si>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</si>
  <si>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</si>
  <si>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</si>
  <si>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</si>
  <si>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</si>
  <si>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</si>
  <si>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</si>
  <si>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</si>
  <si>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</si>
  <si>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</si>
  <si>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</si>
  <si>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</si>
  <si>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</si>
  <si>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</si>
  <si>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</si>
  <si>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</si>
  <si>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</si>
  <si>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</si>
  <si>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</si>
  <si>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</si>
  <si>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</si>
  <si>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</si>
  <si>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</si>
  <si>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</si>
  <si>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</si>
  <si>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</si>
  <si>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</si>
  <si>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</si>
  <si>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</si>
  <si>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</si>
  <si>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</si>
  <si>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</si>
  <si>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</si>
  <si>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</si>
  <si>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</si>
  <si>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</si>
  <si>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</si>
  <si>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</si>
  <si>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</si>
  <si>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</si>
  <si>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</si>
  <si>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</si>
  <si>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</si>
  <si>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</si>
  <si>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</si>
  <si>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</si>
  <si>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</si>
  <si>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</si>
  <si>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</si>
  <si>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</si>
  <si>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</si>
  <si>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</si>
  <si>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</si>
  <si>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</si>
  <si>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</si>
  <si>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</si>
  <si>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</si>
  <si>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</si>
  <si>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</si>
  <si>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</si>
  <si>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</si>
  <si>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</si>
  <si>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</si>
  <si>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</si>
  <si>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</si>
  <si>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</si>
  <si>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</si>
  <si>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</si>
  <si>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</si>
  <si>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</si>
  <si>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</si>
  <si>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</si>
  <si>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</si>
  <si>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</si>
  <si>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</si>
  <si>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</si>
  <si>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</si>
  <si>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</si>
  <si>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</si>
  <si>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</si>
  <si>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</si>
  <si>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</si>
  <si>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</si>
  <si>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</si>
  <si>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</si>
  <si>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</si>
  <si>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</si>
  <si>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</si>
  <si>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</si>
  <si>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</si>
  <si>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</si>
  <si>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</si>
  <si>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</si>
  <si>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</si>
  <si>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</si>
  <si>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</si>
  <si>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</si>
  <si>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</si>
  <si>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</si>
  <si>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</si>
  <si>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</si>
  <si>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</si>
  <si>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</si>
  <si>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</si>
  <si>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</si>
  <si>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</si>
  <si>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</si>
  <si>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</si>
  <si>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</si>
  <si>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</si>
  <si>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</si>
  <si>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</si>
  <si>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</si>
  <si>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</si>
  <si>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</si>
  <si>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</si>
  <si>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</si>
  <si>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</si>
  <si>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</si>
  <si>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</si>
  <si>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</si>
  <si>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</si>
  <si>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</si>
  <si>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</si>
  <si>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</si>
  <si>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</si>
  <si>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</si>
  <si>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</si>
  <si>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</si>
  <si>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</si>
  <si>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</si>
  <si>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</si>
  <si>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</si>
  <si>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</si>
  <si>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</si>
  <si>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</si>
  <si>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</si>
  <si>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</si>
  <si>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</si>
  <si>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</si>
  <si>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</si>
  <si>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</si>
  <si>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</si>
  <si>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</si>
  <si>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</si>
  <si>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</si>
  <si>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</si>
  <si>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</si>
  <si>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</si>
  <si>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</si>
  <si>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</si>
  <si>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</si>
  <si>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</si>
  <si>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</si>
  <si>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</si>
  <si>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</si>
  <si>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</si>
  <si>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</si>
  <si>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</si>
  <si>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</si>
  <si>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</si>
  <si>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</si>
  <si>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</si>
  <si>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</si>
  <si>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</si>
  <si>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</si>
  <si>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</si>
  <si>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</si>
  <si>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</si>
  <si>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</si>
  <si>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</si>
  <si>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</si>
  <si>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</si>
  <si>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</si>
  <si>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</si>
  <si>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</si>
  <si>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</si>
  <si>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</si>
  <si>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</si>
  <si>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</si>
  <si>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</si>
  <si>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</si>
  <si>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</si>
  <si>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</si>
  <si>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</si>
  <si>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</si>
  <si>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</si>
  <si>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</si>
  <si>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</si>
  <si>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</si>
  <si>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</si>
  <si>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</si>
  <si>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</si>
  <si>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</si>
  <si>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</si>
  <si>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</si>
  <si>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</si>
  <si>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</si>
  <si>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</si>
  <si>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</si>
  <si>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</si>
  <si>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</si>
  <si>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</si>
  <si>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</si>
  <si>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</si>
  <si>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</si>
  <si>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</si>
  <si>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</si>
  <si>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</si>
  <si>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</si>
  <si>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</si>
  <si>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</si>
  <si>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</si>
  <si>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</si>
  <si>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</si>
  <si>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</si>
  <si>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</si>
  <si>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</si>
  <si>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</si>
  <si>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</si>
  <si>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</si>
  <si>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</si>
  <si>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</si>
  <si>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</si>
  <si>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</si>
  <si>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</si>
  <si>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</si>
  <si>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</si>
  <si>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</si>
  <si>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</si>
  <si>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</si>
  <si>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</si>
  <si>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</si>
  <si>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</si>
  <si>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</si>
  <si>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</si>
  <si>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</si>
  <si>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</si>
  <si>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</si>
  <si>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</si>
  <si>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</si>
  <si>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</si>
  <si>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</si>
  <si>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</si>
  <si>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</si>
  <si>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</si>
  <si>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</si>
  <si>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</si>
  <si>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</si>
  <si>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</si>
  <si>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</si>
  <si>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</si>
  <si>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</si>
  <si>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</si>
  <si>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</si>
  <si>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</si>
  <si>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</si>
  <si>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</si>
  <si>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</si>
  <si>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</si>
  <si>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</si>
  <si>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</si>
  <si>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</si>
  <si>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</si>
  <si>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</si>
  <si>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</si>
  <si>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</si>
  <si>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</si>
  <si>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</si>
  <si>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</si>
  <si>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</si>
  <si>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</si>
  <si>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</si>
  <si>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</si>
  <si>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</si>
  <si>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</si>
  <si>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</si>
  <si>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</si>
  <si>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</si>
  <si>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</si>
  <si>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</si>
  <si>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</si>
  <si>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</si>
  <si>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</si>
  <si>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</si>
  <si>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</si>
  <si>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</si>
  <si>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</si>
  <si>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</si>
  <si>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</si>
  <si>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</si>
  <si>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</si>
  <si>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</si>
  <si>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</si>
  <si>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</si>
  <si>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</si>
  <si>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</si>
  <si>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</si>
  <si>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</si>
  <si>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</si>
  <si>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</si>
  <si>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</si>
  <si>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</si>
  <si>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</si>
  <si>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</si>
  <si>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</si>
  <si>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</si>
  <si>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</si>
  <si>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</si>
  <si>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</si>
  <si>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</si>
  <si>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</si>
  <si>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</si>
  <si>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</si>
  <si>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</si>
  <si>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</si>
  <si>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</si>
  <si>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</si>
  <si>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</si>
  <si>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</si>
  <si>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</si>
  <si>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</si>
  <si>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</si>
  <si>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</si>
  <si>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</si>
  <si>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</si>
  <si>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</si>
  <si>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</si>
  <si>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</si>
  <si>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</si>
  <si>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</si>
  <si>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</si>
  <si>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</si>
  <si>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</si>
  <si>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</si>
  <si>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</si>
  <si>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</si>
  <si>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</si>
  <si>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</si>
  <si>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</si>
  <si>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</si>
  <si>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</si>
  <si>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</si>
  <si>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</si>
  <si>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</si>
  <si>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</si>
  <si>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</si>
  <si>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</si>
  <si>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</si>
  <si>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</si>
  <si>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</si>
  <si>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</si>
  <si>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</si>
  <si>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</si>
  <si>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</si>
  <si>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</si>
  <si>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</si>
  <si>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</si>
  <si>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</si>
  <si>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</si>
  <si>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</si>
  <si>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</si>
  <si>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</si>
  <si>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</si>
  <si>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</si>
  <si>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</si>
  <si>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</si>
  <si>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</si>
  <si>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</si>
  <si>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</si>
  <si>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</si>
  <si>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</si>
  <si>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</si>
  <si>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</si>
  <si>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</si>
  <si>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</si>
  <si>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</si>
  <si>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</si>
  <si>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</si>
  <si>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</si>
  <si>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</si>
  <si>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</si>
  <si>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</si>
  <si>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</si>
  <si>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</si>
  <si>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</si>
  <si>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</si>
  <si>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</si>
  <si>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</si>
  <si>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</si>
  <si>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</si>
  <si>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</si>
  <si>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</si>
  <si>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</si>
  <si>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</si>
  <si>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</si>
  <si>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</si>
  <si>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</si>
  <si>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</si>
  <si>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</si>
  <si>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</si>
  <si>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</si>
  <si>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</si>
  <si>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</si>
  <si>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</si>
  <si>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</si>
  <si>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</si>
  <si>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</si>
  <si>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</si>
  <si>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</si>
  <si>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</si>
  <si>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</si>
  <si>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</si>
  <si>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</si>
  <si>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</si>
  <si>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</si>
  <si>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</si>
  <si>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</si>
  <si>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</si>
  <si>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</si>
  <si>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</si>
  <si>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</si>
  <si>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</si>
  <si>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</si>
  <si>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</si>
  <si>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</si>
  <si>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</si>
  <si>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</si>
  <si>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</si>
  <si>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</si>
  <si>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</si>
  <si>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</si>
  <si>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</si>
  <si>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</si>
  <si>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</si>
  <si>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</si>
  <si>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</si>
  <si>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</si>
  <si>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</si>
  <si>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</si>
  <si>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</si>
  <si>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</si>
  <si>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</si>
  <si>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</si>
  <si>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</si>
  <si>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</si>
  <si>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</si>
  <si>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</si>
  <si>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</si>
  <si>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</si>
  <si>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</si>
  <si>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</si>
  <si>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</si>
  <si>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</si>
  <si>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</si>
  <si>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</si>
  <si>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</si>
  <si>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</si>
  <si>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</si>
  <si>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</si>
  <si>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</si>
  <si>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</si>
  <si>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</si>
  <si>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</si>
  <si>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</si>
  <si>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</si>
  <si>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</si>
  <si>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</si>
  <si>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</si>
  <si>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</si>
  <si>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</si>
  <si>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</si>
  <si>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</si>
  <si>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</si>
  <si>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</si>
  <si>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</si>
  <si>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</si>
  <si>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</si>
  <si>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</si>
  <si>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</si>
  <si>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</si>
  <si>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</si>
  <si>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</si>
  <si>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</si>
  <si>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</si>
  <si>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</si>
  <si>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</si>
  <si>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</si>
  <si>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</si>
  <si>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</si>
  <si>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</si>
  <si>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</si>
  <si>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</si>
  <si>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</si>
  <si>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</si>
  <si>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</si>
  <si>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</si>
  <si>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</si>
  <si>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</si>
  <si>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</si>
  <si>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</si>
  <si>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</si>
  <si>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</si>
  <si>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</si>
  <si>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</si>
  <si>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</si>
  <si>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</si>
  <si>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</si>
  <si>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</si>
  <si>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</si>
  <si>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</si>
  <si>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</si>
  <si>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</si>
  <si>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</si>
  <si>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</si>
  <si>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</si>
  <si>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</si>
  <si>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</si>
  <si>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</si>
  <si>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</si>
  <si>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</si>
  <si>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</si>
  <si>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</si>
  <si>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</si>
  <si>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</si>
  <si>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</si>
  <si>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</si>
  <si>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</si>
  <si>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</si>
  <si>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</si>
  <si>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</si>
  <si>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</si>
  <si>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</si>
  <si>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</si>
  <si>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</si>
  <si>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</si>
  <si>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</si>
  <si>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</si>
  <si>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</si>
  <si>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</si>
  <si>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</si>
  <si>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</si>
  <si>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</si>
  <si>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</si>
  <si>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</si>
  <si>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</si>
  <si>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</si>
  <si>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</si>
  <si>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</si>
  <si>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</si>
  <si>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</si>
  <si>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</si>
  <si>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</si>
  <si>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</si>
  <si>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</si>
  <si>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</si>
  <si>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</si>
  <si>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</si>
  <si>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</si>
  <si>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</si>
  <si>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</si>
  <si>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</si>
  <si>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</si>
  <si>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</si>
  <si>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</si>
  <si>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</si>
  <si>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</si>
  <si>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</si>
  <si>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</si>
  <si>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</si>
  <si>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</si>
  <si>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</si>
  <si>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</si>
  <si>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</si>
  <si>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</si>
  <si>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</si>
  <si>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</si>
  <si>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</si>
  <si>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</si>
  <si>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</si>
  <si>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</si>
  <si>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</si>
  <si>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</si>
  <si>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</si>
  <si>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</si>
  <si>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</si>
  <si>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</si>
  <si>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</si>
  <si>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</si>
  <si>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</si>
  <si>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</si>
  <si>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</si>
  <si>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</si>
  <si>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</si>
  <si>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</si>
  <si>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</si>
  <si>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</si>
  <si>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</si>
  <si>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</si>
  <si>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</si>
  <si>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</si>
  <si>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</si>
  <si>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</si>
  <si>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</si>
  <si>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</si>
  <si>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</si>
  <si>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</si>
  <si>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</si>
  <si>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</si>
  <si>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</si>
  <si>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</si>
  <si>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</si>
  <si>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</si>
  <si>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</si>
  <si>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</si>
  <si>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</si>
  <si>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</si>
  <si>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</si>
  <si>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</si>
  <si>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</si>
  <si>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</si>
  <si>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</si>
  <si>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</si>
  <si>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</si>
  <si>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</si>
  <si>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</si>
  <si>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</si>
  <si>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</si>
  <si>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</si>
  <si>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</si>
  <si>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</si>
  <si>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</si>
  <si>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</si>
  <si>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</si>
  <si>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</si>
  <si>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</si>
  <si>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</si>
  <si>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</si>
  <si>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</si>
  <si>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</si>
  <si>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</si>
  <si>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</si>
  <si>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</si>
  <si>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</si>
  <si>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</si>
  <si>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</si>
  <si>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</si>
  <si>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</si>
  <si>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</si>
  <si>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</si>
  <si>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</si>
  <si>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</si>
  <si>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</si>
  <si>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</si>
  <si>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</si>
  <si>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</si>
  <si>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</si>
  <si>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</si>
  <si>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</si>
  <si>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</si>
  <si>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</si>
  <si>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</si>
  <si>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</si>
  <si>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</si>
  <si>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</si>
  <si>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</si>
  <si>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</si>
  <si>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</si>
  <si>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</si>
  <si>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</si>
  <si>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</si>
  <si>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</si>
  <si>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</si>
  <si>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</si>
  <si>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</si>
  <si>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</si>
  <si>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</si>
  <si>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</si>
  <si>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</si>
  <si>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</si>
  <si>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</si>
  <si>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</si>
  <si>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</si>
  <si>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</si>
  <si>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</si>
  <si>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</si>
  <si>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</si>
  <si>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</si>
  <si>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</si>
  <si>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</si>
  <si>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</si>
  <si>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</si>
  <si>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</si>
  <si>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</si>
  <si>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</si>
  <si>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</si>
  <si>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</si>
  <si>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</si>
  <si>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</si>
  <si>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</si>
  <si>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</si>
  <si>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</si>
  <si>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</si>
  <si>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</si>
  <si>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</si>
  <si>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</si>
  <si>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</si>
  <si>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</si>
  <si>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</si>
  <si>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</si>
  <si>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</si>
  <si>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</si>
  <si>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</si>
  <si>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</si>
  <si>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</si>
  <si>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</si>
  <si>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</si>
  <si>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</si>
  <si>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</si>
  <si>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</si>
  <si>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</si>
  <si>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</si>
  <si>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</si>
  <si>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</si>
  <si>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</si>
  <si>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</si>
  <si>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</si>
  <si>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</si>
  <si>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</si>
  <si>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</si>
  <si>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</si>
  <si>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</si>
  <si>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</si>
  <si>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</si>
  <si>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</si>
  <si>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</si>
  <si>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</si>
  <si>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</si>
  <si>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</si>
  <si>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</si>
  <si>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</si>
  <si>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</si>
  <si>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</si>
  <si>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</si>
  <si>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</si>
  <si>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</si>
  <si>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</si>
  <si>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</si>
  <si>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</si>
  <si>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</si>
  <si>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</si>
  <si>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</si>
  <si>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</si>
  <si>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</si>
  <si>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</si>
  <si>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</si>
  <si>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</si>
  <si>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</si>
  <si>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</si>
  <si>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</si>
  <si>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</si>
  <si>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</si>
  <si>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</si>
  <si>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</si>
  <si>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</si>
  <si>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</si>
  <si>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</si>
  <si>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</si>
  <si>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</si>
  <si>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</si>
  <si>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</si>
  <si>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</si>
  <si>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</si>
  <si>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</si>
  <si>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</si>
  <si>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</si>
  <si>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</si>
  <si>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</si>
  <si>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</si>
  <si>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</si>
  <si>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</si>
  <si>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</si>
  <si>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</si>
  <si>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</si>
  <si>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</si>
  <si>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</si>
  <si>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</si>
  <si>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</si>
  <si>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</si>
  <si>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</si>
  <si>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</si>
  <si>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</si>
  <si>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</si>
  <si>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</si>
  <si>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</si>
  <si>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</si>
  <si>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</si>
  <si>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</si>
  <si>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</si>
  <si>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</si>
  <si>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</si>
  <si>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</si>
  <si>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</si>
  <si>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</si>
  <si>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</si>
  <si>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</si>
  <si>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</si>
  <si>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</si>
  <si>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</si>
  <si>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</si>
  <si>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</si>
  <si>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</si>
  <si>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</si>
  <si>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</si>
  <si>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</si>
  <si>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</si>
  <si>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</si>
  <si>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</si>
  <si>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</si>
  <si>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</si>
  <si>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</si>
  <si>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</si>
  <si>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</si>
  <si>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</si>
  <si>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</si>
  <si>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</si>
  <si>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</si>
  <si>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</si>
  <si>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</si>
  <si>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</si>
  <si>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</si>
  <si>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</si>
  <si>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</si>
  <si>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</si>
  <si>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</si>
  <si>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</si>
  <si>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</si>
  <si>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</si>
  <si>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</si>
  <si>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</si>
  <si>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</si>
  <si>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</si>
  <si>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</si>
  <si>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</si>
  <si>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</si>
  <si>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</si>
  <si>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</si>
  <si>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</si>
  <si>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</si>
  <si>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</si>
  <si>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</si>
  <si>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</si>
  <si>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</si>
  <si>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</si>
  <si>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</si>
  <si>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</si>
  <si>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</si>
  <si>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</si>
  <si>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</si>
  <si>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</si>
  <si>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</si>
  <si>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</si>
  <si>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</si>
  <si>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</si>
  <si>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</si>
  <si>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</si>
  <si>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</si>
  <si>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</si>
  <si>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</si>
  <si>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</si>
  <si>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</si>
  <si>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</si>
  <si>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</si>
  <si>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</si>
  <si>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</si>
  <si>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</si>
  <si>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</si>
  <si>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</si>
  <si>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</si>
  <si>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</si>
  <si>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</si>
  <si>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</si>
  <si>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</si>
  <si>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</si>
  <si>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</si>
  <si>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</si>
  <si>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</si>
  <si>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</si>
  <si>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</si>
  <si>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</si>
  <si>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</si>
  <si>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</si>
  <si>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</si>
  <si>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</si>
  <si>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</si>
  <si>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</si>
  <si>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</si>
  <si>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</si>
  <si>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</si>
  <si>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</si>
  <si>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</si>
  <si>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</si>
  <si>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</si>
  <si>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</si>
  <si>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</si>
  <si>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</si>
  <si>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</si>
  <si>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</si>
  <si>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</si>
  <si>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</si>
  <si>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</si>
  <si>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</si>
  <si>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</si>
  <si>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</si>
  <si>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</si>
  <si>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</si>
  <si>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</si>
  <si>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</si>
  <si>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</si>
  <si>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</si>
  <si>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</si>
  <si>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</si>
  <si>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</si>
  <si>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</si>
  <si>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</si>
  <si>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</si>
  <si>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</si>
  <si>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</si>
  <si>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</si>
  <si>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</si>
  <si>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</si>
  <si>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</si>
  <si>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</si>
  <si>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</si>
  <si>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</si>
  <si>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</si>
  <si>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</si>
  <si>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</si>
  <si>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</si>
  <si>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</si>
  <si>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</si>
  <si>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</si>
  <si>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</si>
  <si>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</si>
  <si>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</si>
  <si>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</si>
  <si>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</si>
  <si>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</si>
  <si>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</si>
  <si>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</si>
  <si>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</si>
  <si>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</si>
  <si>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</si>
  <si>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</si>
  <si>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</si>
  <si>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</si>
  <si>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</si>
  <si>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</si>
  <si>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</si>
  <si>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</si>
  <si>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</si>
  <si>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</si>
  <si>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</si>
  <si>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</si>
  <si>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</si>
  <si>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</si>
  <si>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</si>
  <si>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</si>
  <si>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</si>
  <si>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</si>
  <si>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</si>
  <si>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</si>
  <si>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</si>
  <si>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</si>
  <si>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</si>
  <si>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</si>
  <si>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</si>
  <si>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</si>
  <si>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</si>
  <si>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</si>
  <si>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</si>
  <si>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</si>
  <si>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</si>
  <si>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</si>
  <si>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</si>
  <si>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</si>
  <si>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</si>
  <si>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</si>
  <si>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</si>
  <si>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</si>
  <si>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</si>
  <si>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</si>
  <si>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</si>
  <si>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</si>
  <si>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</si>
  <si>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</si>
  <si>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</si>
  <si>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</si>
  <si>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</si>
  <si>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</si>
  <si>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</si>
  <si>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</si>
  <si>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</si>
  <si>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</si>
  <si>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</si>
  <si>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</si>
  <si>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</si>
  <si>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</si>
  <si>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</si>
  <si>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</si>
  <si>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</si>
  <si>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</si>
  <si>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</si>
  <si>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</si>
  <si>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</si>
  <si>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</si>
  <si>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</si>
  <si>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</si>
  <si>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</si>
  <si>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</si>
  <si>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</si>
  <si>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</si>
  <si>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</si>
  <si>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</si>
  <si>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</si>
  <si>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</si>
  <si>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</si>
  <si>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</si>
  <si>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</si>
  <si>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</si>
  <si>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</si>
  <si>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</si>
  <si>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</si>
  <si>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</si>
  <si>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</si>
  <si>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</si>
  <si>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</si>
  <si>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</si>
  <si>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</si>
  <si>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</si>
  <si>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</si>
  <si>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</si>
  <si>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</si>
  <si>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</si>
  <si>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</si>
  <si>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</si>
  <si>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</si>
  <si>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</si>
  <si>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</si>
  <si>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</si>
  <si>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</si>
  <si>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</si>
  <si>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</si>
  <si>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</si>
  <si>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</si>
  <si>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</si>
  <si>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</si>
  <si>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</si>
  <si>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</si>
  <si>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</si>
  <si>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</si>
  <si>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</si>
  <si>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</si>
  <si>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</si>
  <si>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</si>
  <si>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</si>
  <si>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</si>
  <si>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</si>
  <si>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</si>
  <si>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</si>
  <si>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</si>
  <si>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</si>
  <si>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</si>
  <si>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</si>
  <si>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</si>
  <si>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</si>
  <si>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</si>
  <si>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</si>
  <si>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</si>
  <si>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</si>
  <si>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</si>
  <si>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</si>
  <si>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</si>
  <si>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</si>
  <si>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</si>
  <si>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</si>
  <si>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</si>
  <si>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</si>
  <si>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</si>
  <si>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</si>
  <si>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</si>
  <si>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</si>
  <si>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</si>
  <si>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</si>
  <si>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</si>
  <si>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</si>
  <si>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</si>
  <si>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</si>
  <si>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</si>
  <si>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</si>
  <si>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</si>
  <si>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</si>
  <si>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</si>
  <si>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</si>
  <si>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</si>
  <si>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</si>
  <si>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</si>
  <si>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</si>
  <si>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</si>
  <si>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</si>
  <si>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</si>
  <si>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</si>
  <si>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</si>
  <si>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</si>
  <si>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</si>
  <si>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</si>
  <si>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</si>
  <si>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</si>
  <si>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</si>
  <si>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</si>
  <si>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</si>
  <si>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</si>
  <si>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</si>
  <si>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</si>
  <si>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</si>
  <si>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</si>
  <si>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</si>
  <si>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</si>
  <si>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</si>
  <si>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</si>
  <si>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</si>
  <si>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</si>
  <si>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</si>
  <si>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</si>
  <si>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</si>
  <si>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</si>
  <si>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</si>
  <si>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</si>
  <si>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</si>
  <si>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</si>
  <si>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</si>
  <si>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</si>
  <si>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</si>
  <si>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</si>
  <si>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</si>
  <si>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</si>
  <si>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</si>
  <si>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</si>
  <si>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</si>
  <si>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</si>
  <si>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</si>
  <si>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</si>
  <si>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</si>
  <si>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</si>
  <si>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</si>
  <si>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</si>
  <si>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</si>
  <si>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</si>
  <si>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</si>
  <si>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</si>
  <si>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</si>
  <si>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</si>
  <si>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</si>
  <si>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</si>
  <si>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</si>
  <si>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</si>
  <si>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</si>
  <si>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</si>
  <si>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</si>
  <si>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</si>
  <si>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</si>
  <si>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</si>
  <si>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</si>
  <si>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</si>
  <si>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</si>
  <si>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</si>
  <si>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</si>
  <si>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</si>
  <si>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</si>
  <si>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</si>
  <si>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</si>
  <si>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</si>
  <si>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</si>
  <si>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</si>
  <si>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</si>
  <si>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</si>
  <si>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</si>
  <si>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</si>
  <si>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</si>
  <si>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</si>
  <si>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</si>
  <si>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</si>
  <si>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</si>
  <si>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</si>
  <si>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</si>
  <si>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</si>
  <si>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</si>
  <si>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</si>
  <si>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</si>
  <si>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</si>
  <si>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</si>
  <si>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</si>
  <si>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</si>
  <si>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</si>
  <si>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</si>
  <si>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</si>
  <si>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</si>
  <si>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</si>
  <si>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</si>
  <si>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</si>
  <si>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</si>
  <si>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</si>
  <si>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</si>
  <si>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</si>
  <si>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</si>
  <si>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</si>
  <si>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</si>
  <si>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</si>
  <si>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</si>
  <si>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</si>
  <si>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</si>
  <si>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</si>
  <si>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</si>
  <si>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</si>
  <si>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</si>
  <si>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</si>
  <si>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</si>
  <si>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</si>
  <si>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</si>
  <si>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</si>
  <si>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</si>
  <si>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</si>
  <si>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</si>
  <si>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</si>
  <si>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</si>
  <si>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</si>
  <si>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</si>
  <si>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</si>
  <si>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</si>
  <si>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</si>
  <si>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</si>
  <si>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</si>
  <si>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</si>
  <si>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</si>
  <si>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</si>
  <si>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</si>
  <si>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</si>
  <si>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</si>
  <si>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</si>
  <si>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</si>
  <si>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</si>
  <si>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</si>
  <si>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</si>
  <si>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</si>
  <si>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</si>
  <si>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</si>
  <si>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</si>
  <si>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</si>
  <si>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</si>
  <si>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</si>
  <si>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</si>
  <si>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</si>
  <si>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</si>
  <si>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</si>
  <si>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</si>
  <si>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</si>
  <si>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</si>
  <si>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</si>
  <si>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</si>
  <si>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</si>
  <si>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</si>
  <si>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</si>
  <si>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</si>
  <si>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</si>
  <si>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</si>
  <si>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</si>
  <si>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</si>
  <si>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</si>
  <si>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</si>
  <si>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</si>
  <si>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</si>
  <si>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</si>
  <si>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</si>
  <si>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</si>
  <si>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</si>
  <si>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</si>
  <si>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</si>
  <si>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</si>
  <si>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</si>
  <si>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</si>
  <si>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</si>
  <si>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</si>
  <si>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</si>
  <si>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</si>
  <si>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</si>
  <si>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</si>
  <si>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</si>
  <si>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</si>
  <si>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</si>
  <si>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</si>
  <si>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</si>
  <si>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</si>
  <si>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</si>
  <si>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</si>
  <si>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</si>
  <si>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</si>
  <si>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</si>
  <si>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</si>
  <si>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</si>
  <si>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</si>
  <si>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</si>
  <si>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</si>
  <si>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</si>
  <si>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</si>
  <si>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</si>
  <si>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</si>
  <si>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</si>
  <si>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</si>
  <si>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</si>
  <si>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</si>
  <si>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</si>
  <si>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</si>
  <si>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</si>
  <si>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</si>
  <si>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</si>
  <si>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</si>
  <si>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</si>
  <si>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</si>
  <si>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</si>
  <si>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</si>
  <si>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</si>
  <si>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</si>
  <si>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</si>
  <si>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</si>
  <si>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</si>
  <si>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</si>
  <si>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</si>
  <si>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</si>
  <si>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</si>
  <si>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</si>
  <si>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</si>
  <si>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</si>
  <si>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</si>
  <si>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</si>
  <si>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</si>
  <si>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</si>
  <si>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</si>
  <si>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</si>
  <si>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</si>
  <si>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</si>
  <si>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</si>
  <si>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</si>
  <si>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</si>
  <si>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</si>
  <si>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</si>
  <si>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</si>
  <si>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</si>
  <si>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</si>
  <si>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</si>
  <si>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</si>
  <si>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</si>
  <si>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</si>
  <si>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</si>
  <si>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</si>
  <si>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</si>
  <si>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</si>
  <si>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</si>
  <si>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</si>
  <si>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</si>
  <si>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</si>
  <si>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</si>
  <si>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</si>
  <si>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</si>
  <si>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</si>
  <si>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</si>
  <si>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</si>
  <si>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</si>
  <si>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</si>
  <si>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</si>
  <si>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</si>
  <si>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</si>
  <si>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</si>
  <si>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</si>
  <si>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</si>
  <si>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</si>
  <si>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</si>
  <si>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</si>
  <si>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</si>
  <si>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</si>
  <si>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</si>
  <si>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</si>
  <si>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</si>
  <si>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</si>
  <si>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</si>
  <si>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</si>
  <si>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</si>
  <si>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</si>
  <si>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</si>
  <si>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</si>
  <si>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</si>
  <si>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</si>
  <si>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</si>
  <si>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</si>
  <si>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</si>
  <si>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</si>
  <si>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</si>
  <si>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</si>
  <si>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</si>
  <si>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</si>
  <si>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</si>
  <si>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</si>
  <si>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</si>
  <si>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</si>
  <si>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</si>
  <si>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</si>
  <si>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</si>
  <si>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</si>
  <si>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</si>
  <si>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</si>
  <si>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</si>
  <si>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</si>
  <si>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</si>
  <si>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</si>
  <si>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</si>
  <si>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</si>
  <si>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</si>
  <si>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</si>
  <si>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</si>
  <si>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</si>
  <si>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</si>
  <si>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</si>
  <si>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</si>
  <si>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</si>
  <si>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</si>
  <si>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</si>
  <si>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</si>
  <si>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</si>
  <si>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</si>
  <si>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</si>
  <si>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</si>
  <si>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</si>
  <si>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</si>
  <si>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</si>
  <si>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</si>
  <si>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</si>
  <si>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</si>
  <si>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</si>
  <si>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</si>
  <si>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</si>
  <si>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</si>
  <si>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</si>
  <si>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</si>
  <si>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</si>
  <si>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</si>
  <si>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</si>
  <si>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</si>
  <si>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</si>
  <si>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</si>
  <si>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</si>
  <si>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</si>
  <si>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</si>
  <si>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</si>
  <si>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</si>
  <si>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</si>
  <si>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</si>
  <si>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</si>
  <si>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</si>
  <si>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</si>
  <si>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</si>
  <si>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</si>
  <si>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</si>
  <si>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</si>
  <si>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</si>
  <si>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</si>
  <si>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</si>
  <si>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</si>
  <si>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</si>
  <si>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</si>
  <si>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</si>
  <si>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</si>
  <si>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</si>
  <si>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</si>
  <si>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</si>
  <si>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</si>
  <si>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</si>
  <si>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</si>
  <si>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</si>
  <si>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</si>
  <si>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</si>
  <si>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</si>
  <si>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</si>
  <si>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</si>
  <si>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</si>
  <si>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</si>
  <si>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</si>
  <si>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</si>
  <si>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</si>
  <si>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</si>
  <si>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</si>
  <si>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</si>
  <si>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</si>
  <si>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</si>
  <si>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</si>
  <si>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</si>
  <si>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</si>
  <si>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</si>
  <si>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</si>
  <si>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</si>
  <si>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</si>
  <si>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</si>
  <si>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</si>
  <si>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</si>
  <si>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</si>
  <si>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</si>
  <si>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</si>
  <si>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</si>
  <si>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</si>
  <si>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</si>
  <si>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</si>
  <si>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</si>
  <si>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</si>
  <si>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</si>
  <si>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</si>
  <si>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</si>
  <si>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</si>
  <si>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</si>
  <si>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</si>
  <si>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</si>
  <si>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</si>
  <si>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</si>
  <si>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</si>
  <si>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</si>
  <si>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</si>
  <si>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</si>
  <si>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</si>
  <si>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</si>
  <si>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</si>
  <si>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</si>
  <si>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</si>
  <si>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</si>
  <si>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</si>
  <si>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</si>
  <si>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</si>
  <si>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</si>
  <si>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</si>
  <si>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</si>
  <si>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</si>
  <si>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</si>
  <si>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</si>
  <si>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</si>
  <si>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</si>
  <si>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</si>
  <si>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</si>
  <si>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</si>
  <si>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</si>
  <si>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</si>
  <si>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</si>
  <si>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</si>
  <si>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</si>
  <si>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</si>
  <si>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</si>
  <si>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</si>
  <si>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</si>
  <si>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</si>
  <si>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</si>
  <si>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</si>
  <si>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</si>
  <si>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</si>
  <si>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</si>
  <si>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</si>
  <si>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</si>
  <si>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</si>
  <si>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</si>
  <si>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</si>
  <si>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</si>
  <si>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</si>
  <si>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</si>
  <si>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</si>
  <si>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</si>
  <si>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</si>
  <si>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</si>
  <si>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</si>
  <si>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</si>
  <si>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</si>
  <si>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</si>
  <si>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</si>
  <si>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</si>
  <si>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</si>
  <si>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</si>
  <si>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</si>
  <si>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</si>
  <si>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</si>
  <si>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</si>
  <si>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</si>
  <si>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</si>
  <si>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</si>
  <si>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</si>
  <si>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</si>
  <si>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</si>
  <si>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</si>
  <si>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</si>
  <si>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</si>
  <si>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</si>
  <si>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</si>
  <si>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</si>
  <si>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</si>
  <si>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</si>
  <si>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</si>
  <si>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</si>
  <si>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</si>
  <si>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</si>
  <si>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</si>
  <si>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</si>
  <si>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</si>
  <si>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</si>
  <si>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</si>
  <si>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</si>
  <si>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</si>
  <si>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</si>
  <si>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</si>
  <si>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</si>
  <si>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</si>
  <si>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</si>
  <si>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</si>
  <si>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</si>
  <si>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</si>
  <si>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</si>
  <si>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</si>
  <si>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</si>
  <si>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</si>
  <si>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</si>
  <si>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</si>
  <si>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</si>
  <si>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</si>
  <si>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</si>
  <si>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</si>
  <si>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</si>
  <si>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</si>
  <si>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</si>
  <si>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</si>
  <si>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</si>
  <si>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</si>
  <si>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</si>
  <si>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</si>
  <si>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</si>
  <si>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</si>
  <si>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</si>
  <si>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</si>
  <si>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</si>
  <si>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</si>
  <si>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</si>
  <si>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</si>
  <si>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</si>
  <si>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</si>
  <si>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</si>
  <si>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</si>
  <si>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</si>
  <si>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</si>
  <si>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</si>
  <si>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</si>
  <si>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</si>
  <si>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</si>
  <si>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</si>
  <si>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</si>
  <si>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</si>
  <si>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</si>
  <si>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</si>
  <si>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</si>
  <si>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</si>
  <si>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</si>
  <si>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</si>
  <si>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</si>
  <si>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</si>
  <si>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</si>
  <si>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</si>
  <si>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</si>
  <si>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</si>
  <si>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</si>
  <si>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</si>
  <si>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</si>
  <si>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</si>
  <si>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</si>
  <si>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</si>
  <si>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</si>
  <si>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</si>
  <si>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</si>
  <si>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</si>
  <si>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</si>
  <si>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</si>
  <si>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</si>
  <si>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</si>
  <si>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</si>
  <si>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</si>
  <si>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</si>
  <si>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</si>
  <si>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</si>
  <si>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</si>
  <si>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</si>
  <si>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</si>
  <si>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</si>
  <si>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</si>
  <si>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</si>
  <si>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</si>
  <si>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</si>
  <si>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</si>
  <si>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</si>
  <si>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</si>
  <si>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</si>
  <si>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</si>
  <si>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</si>
  <si>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</si>
  <si>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</si>
  <si>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</si>
  <si>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</si>
  <si>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</si>
  <si>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</si>
  <si>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</si>
  <si>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</si>
  <si>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</si>
  <si>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</si>
  <si>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</si>
  <si>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</si>
  <si>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</si>
  <si>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</si>
  <si>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</si>
  <si>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</si>
  <si>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</si>
  <si>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</si>
  <si>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</si>
  <si>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</si>
  <si>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</si>
  <si>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</si>
  <si>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</si>
  <si>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</si>
  <si>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</si>
  <si>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</si>
  <si>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</si>
  <si>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</si>
  <si>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</si>
  <si>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</si>
  <si>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</si>
  <si>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</si>
  <si>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</si>
  <si>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</si>
  <si>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</si>
  <si>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</si>
  <si>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</si>
  <si>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</si>
  <si>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</si>
  <si>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</si>
  <si>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</si>
  <si>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</si>
  <si>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</si>
  <si>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</si>
  <si>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</si>
  <si>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</si>
  <si>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</si>
  <si>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</si>
  <si>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</si>
  <si>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</si>
  <si>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</si>
  <si>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</si>
  <si>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</si>
  <si>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</si>
  <si>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</si>
  <si>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</si>
  <si>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</si>
  <si>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</si>
  <si>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</si>
  <si>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</si>
  <si>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</si>
  <si>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</si>
  <si>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</si>
  <si>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</si>
  <si>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</si>
  <si>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</si>
  <si>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</si>
  <si>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</si>
  <si>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</si>
  <si>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</si>
  <si>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</si>
  <si>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</si>
  <si>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</si>
  <si>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</si>
  <si>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</si>
  <si>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</si>
  <si>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</si>
  <si>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</si>
  <si>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</si>
  <si>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</si>
  <si>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</si>
  <si>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</si>
  <si>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</si>
  <si>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</si>
  <si>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</si>
  <si>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</si>
  <si>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</si>
  <si>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</si>
  <si>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</si>
  <si>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</si>
  <si>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</si>
  <si>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</si>
  <si>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</si>
  <si>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</si>
  <si>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</si>
  <si>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</si>
  <si>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</si>
  <si>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</si>
  <si>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</si>
  <si>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</si>
  <si>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</si>
  <si>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</si>
  <si>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</si>
  <si>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</si>
  <si>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</si>
  <si>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</si>
  <si>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</si>
  <si>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</si>
  <si>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</si>
  <si>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</si>
  <si>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</si>
  <si>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</si>
  <si>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</si>
  <si>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</si>
  <si>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</si>
  <si>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</si>
  <si>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</si>
  <si>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</si>
  <si>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</si>
  <si>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</si>
  <si>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</si>
  <si>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</si>
  <si>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</si>
  <si>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</si>
  <si>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</si>
  <si>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</si>
  <si>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</si>
  <si>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</si>
  <si>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</si>
  <si>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</si>
  <si>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</si>
  <si>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</si>
  <si>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</si>
  <si>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</si>
  <si>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</si>
  <si>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</si>
  <si>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</si>
  <si>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</si>
  <si>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</si>
  <si>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</si>
  <si>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</si>
  <si>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</si>
  <si>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</si>
  <si>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</si>
  <si>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</si>
  <si>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</si>
  <si>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</si>
  <si>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</si>
  <si>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</si>
  <si>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</si>
  <si>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</si>
  <si>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</si>
  <si>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</si>
  <si>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</si>
  <si>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</si>
  <si>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</si>
  <si>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</si>
  <si>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</si>
  <si>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</si>
  <si>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</si>
  <si>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</si>
  <si>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</si>
  <si>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</si>
  <si>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</si>
  <si>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</si>
  <si>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</si>
  <si>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</si>
  <si>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</si>
  <si>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</si>
  <si>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</si>
  <si>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</si>
  <si>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</si>
  <si>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</si>
  <si>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</si>
  <si>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</si>
  <si>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</si>
  <si>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</si>
  <si>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</si>
  <si>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</si>
  <si>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</si>
  <si>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</si>
  <si>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</si>
  <si>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</si>
  <si>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</si>
  <si>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</si>
  <si>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</si>
  <si>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</si>
  <si>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</si>
  <si>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</si>
  <si>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</si>
  <si>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</si>
  <si>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</si>
  <si>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</si>
  <si>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</si>
  <si>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</si>
  <si>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</si>
  <si>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</si>
  <si>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</si>
  <si>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</si>
  <si>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</si>
  <si>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</si>
  <si>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</si>
  <si>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</si>
  <si>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</si>
  <si>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</si>
  <si>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</si>
  <si>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</si>
  <si>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</si>
  <si>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</si>
  <si>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</si>
  <si>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</si>
  <si>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</si>
  <si>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</si>
  <si>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</si>
  <si>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</si>
  <si>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</si>
  <si>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</si>
  <si>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</si>
  <si>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</si>
  <si>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</si>
  <si>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</si>
  <si>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</si>
  <si>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</si>
  <si>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</si>
  <si>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</si>
  <si>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</si>
  <si>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</si>
  <si>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</si>
  <si>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</si>
  <si>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</si>
  <si>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</si>
  <si>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</si>
  <si>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</si>
  <si>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</si>
  <si>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</si>
  <si>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</si>
  <si>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</si>
  <si>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</si>
  <si>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</si>
  <si>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</si>
  <si>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</si>
  <si>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</si>
  <si>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</si>
  <si>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</si>
  <si>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</si>
  <si>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</si>
  <si>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</si>
  <si>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</si>
  <si>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</si>
  <si>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</si>
  <si>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</si>
  <si>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</si>
  <si>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</si>
  <si>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</si>
  <si>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</si>
  <si>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</si>
  <si>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</si>
  <si>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</si>
  <si>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</si>
  <si>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</si>
  <si>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</si>
  <si>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</si>
  <si>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</si>
  <si>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</si>
  <si>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</si>
  <si>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</si>
  <si>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</si>
  <si>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</si>
  <si>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</si>
  <si>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</si>
  <si>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</si>
  <si>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</si>
  <si>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</si>
  <si>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</si>
  <si>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</si>
  <si>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</si>
  <si>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</si>
  <si>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</si>
  <si>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</si>
  <si>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</si>
  <si>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</si>
  <si>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</si>
  <si>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</si>
  <si>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</si>
  <si>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</si>
  <si>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</si>
  <si>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</si>
  <si>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</si>
  <si>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</si>
  <si>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</si>
  <si>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</si>
  <si>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</si>
  <si>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</si>
  <si>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</si>
  <si>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</si>
  <si>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</si>
  <si>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</si>
  <si>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</si>
  <si>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</si>
  <si>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</si>
  <si>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</si>
  <si>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</si>
  <si>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</si>
  <si>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</si>
  <si>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</si>
  <si>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</si>
  <si>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</si>
  <si>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</si>
  <si>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</si>
  <si>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</si>
  <si>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</si>
  <si>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</si>
  <si>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</si>
  <si>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</si>
  <si>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</si>
  <si>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</si>
  <si>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</si>
  <si>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</si>
  <si>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</si>
  <si>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</si>
  <si>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</si>
  <si>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</si>
  <si>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</si>
  <si>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</si>
  <si>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</si>
  <si>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</si>
  <si>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</si>
  <si>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</si>
  <si>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</si>
  <si>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</si>
  <si>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</si>
  <si>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</si>
  <si>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</si>
  <si>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</si>
  <si>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</si>
  <si>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</si>
  <si>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</si>
  <si>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</si>
  <si>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</si>
  <si>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</si>
  <si>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</si>
  <si>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</si>
  <si>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</si>
  <si>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</si>
  <si>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</si>
  <si>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</si>
  <si>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</si>
  <si>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</si>
  <si>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</si>
  <si>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</si>
  <si>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</si>
  <si>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</si>
  <si>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</si>
  <si>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</si>
  <si>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</si>
  <si>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</si>
  <si>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</si>
  <si>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</si>
  <si>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</si>
  <si>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</si>
  <si>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</si>
  <si>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</si>
  <si>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</si>
  <si>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</si>
  <si>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</si>
  <si>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</si>
  <si>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</si>
  <si>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</si>
  <si>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</si>
  <si>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</si>
  <si>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</si>
  <si>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</si>
  <si>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</si>
  <si>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</si>
  <si>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</si>
  <si>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</si>
  <si>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</si>
  <si>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</si>
  <si>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</si>
  <si>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</si>
  <si>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</si>
  <si>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</si>
  <si>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</si>
  <si>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</si>
  <si>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</si>
  <si>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</si>
  <si>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</si>
  <si>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</si>
  <si>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</si>
  <si>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</si>
  <si>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</si>
  <si>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</si>
  <si>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</si>
  <si>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</si>
  <si>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</si>
  <si>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</si>
  <si>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</si>
  <si>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</si>
  <si>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</si>
  <si>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</si>
  <si>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</si>
  <si>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</si>
  <si>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</si>
  <si>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</si>
  <si>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</si>
  <si>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</si>
  <si>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</si>
  <si>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</si>
  <si>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</si>
  <si>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</si>
  <si>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</si>
  <si>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</si>
  <si>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</si>
  <si>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</si>
  <si>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</si>
  <si>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</si>
  <si>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</si>
  <si>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</si>
  <si>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</si>
  <si>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</si>
  <si>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</si>
  <si>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</si>
  <si>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</si>
  <si>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</si>
  <si>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</si>
  <si>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</si>
  <si>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</si>
  <si>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</si>
  <si>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</si>
  <si>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</si>
  <si>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</si>
  <si>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</si>
  <si>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</si>
  <si>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</si>
  <si>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</si>
  <si>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</si>
  <si>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</si>
  <si>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</si>
  <si>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</si>
  <si>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</si>
  <si>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</si>
  <si>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</si>
  <si>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</si>
  <si>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</si>
  <si>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</si>
  <si>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</si>
  <si>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</si>
  <si>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</si>
  <si>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</si>
  <si>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</si>
  <si>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</si>
  <si>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</si>
  <si>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</si>
  <si>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</si>
  <si>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</si>
  <si>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</si>
  <si>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</si>
  <si>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</si>
  <si>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</si>
  <si>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</si>
  <si>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</si>
  <si>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</si>
  <si>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</si>
  <si>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</si>
  <si>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</si>
  <si>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</si>
  <si>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</si>
  <si>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</si>
  <si>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</si>
  <si>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</si>
  <si>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</si>
  <si>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</si>
  <si>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</si>
  <si>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</si>
  <si>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</si>
  <si>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</si>
  <si>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</si>
  <si>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</si>
  <si>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</si>
  <si>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</si>
  <si>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</si>
  <si>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</si>
  <si>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</si>
  <si>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</si>
  <si>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</si>
  <si>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</si>
  <si>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</si>
  <si>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</si>
  <si>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</si>
  <si>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</si>
  <si>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</si>
  <si>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</si>
  <si>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</si>
  <si>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</si>
  <si>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</si>
  <si>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</si>
  <si>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</si>
  <si>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</si>
  <si>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</si>
  <si>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</si>
  <si>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</si>
  <si>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</si>
  <si>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</si>
  <si>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</si>
  <si>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</si>
  <si>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</si>
  <si>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</si>
  <si>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</si>
  <si>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</si>
  <si>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</si>
  <si>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</si>
  <si>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</si>
  <si>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</si>
  <si>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</si>
  <si>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</si>
  <si>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</si>
  <si>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</si>
  <si>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</si>
  <si>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</si>
  <si>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</si>
  <si>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</si>
  <si>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</si>
  <si>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</si>
  <si>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</si>
  <si>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</si>
  <si>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</si>
  <si>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</si>
  <si>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</si>
  <si>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</si>
  <si>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</si>
  <si>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</si>
  <si>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</si>
  <si>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</si>
  <si>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</si>
  <si>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</si>
  <si>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</si>
  <si>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</si>
  <si>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</si>
  <si>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</si>
  <si>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</si>
  <si>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</si>
  <si>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</si>
  <si>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</si>
  <si>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</si>
  <si>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</si>
  <si>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</si>
  <si>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</si>
  <si>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</si>
  <si>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</si>
  <si>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</si>
  <si>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</si>
  <si>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</si>
  <si>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</si>
  <si>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</si>
  <si>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</si>
  <si>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</si>
  <si>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</si>
  <si>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</si>
  <si>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</si>
  <si>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</si>
  <si>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</si>
  <si>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</si>
  <si>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</si>
  <si>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</si>
  <si>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</si>
  <si>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</si>
  <si>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</si>
  <si>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</si>
  <si>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</si>
  <si>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</si>
  <si>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</si>
  <si>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</si>
  <si>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</si>
  <si>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</si>
  <si>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</si>
  <si>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</si>
  <si>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</si>
  <si>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</si>
  <si>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</si>
  <si>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</si>
  <si>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</si>
  <si>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</si>
  <si>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</si>
  <si>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</si>
  <si>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</si>
  <si>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</si>
  <si>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</si>
  <si>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</si>
  <si>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</si>
  <si>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</si>
  <si>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</si>
  <si>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</si>
  <si>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</si>
  <si>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</si>
  <si>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</si>
  <si>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</si>
  <si>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</si>
  <si>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</si>
  <si>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</si>
  <si>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</si>
  <si>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</si>
  <si>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</si>
  <si>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</si>
  <si>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</si>
  <si>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</si>
  <si>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</si>
  <si>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</si>
  <si>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</si>
  <si>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</si>
  <si>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</si>
  <si>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</si>
  <si>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</si>
  <si>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</si>
  <si>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</si>
  <si>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</si>
  <si>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</si>
  <si>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</si>
  <si>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</si>
  <si>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</si>
  <si>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</si>
  <si>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</si>
  <si>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</si>
  <si>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</si>
  <si>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</si>
  <si>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</si>
  <si>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</si>
  <si>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</si>
  <si>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</si>
  <si>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</si>
  <si>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</si>
  <si>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</si>
  <si>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</si>
  <si>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</si>
  <si>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</si>
  <si>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</si>
  <si>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</si>
  <si>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</si>
  <si>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</si>
  <si>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</si>
  <si>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</si>
  <si>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</si>
  <si>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</si>
  <si>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</si>
  <si>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</si>
  <si>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</si>
  <si>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</si>
  <si>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</si>
  <si>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</si>
  <si>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</si>
  <si>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</si>
  <si>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</si>
  <si>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</si>
  <si>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</si>
  <si>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</si>
  <si>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</si>
  <si>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</si>
  <si>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</si>
  <si>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</si>
  <si>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</si>
  <si>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</si>
  <si>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</si>
  <si>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</si>
  <si>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</si>
  <si>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</si>
  <si>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</si>
  <si>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</si>
  <si>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</si>
  <si>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</si>
  <si>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</si>
  <si>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</si>
  <si>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</si>
  <si>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</si>
  <si>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</si>
  <si>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</si>
  <si>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</si>
  <si>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</si>
  <si>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</si>
  <si>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</si>
  <si>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</si>
  <si>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</si>
  <si>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</si>
  <si>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</si>
  <si>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</si>
  <si>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</si>
  <si>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</si>
  <si>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</si>
  <si>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</si>
  <si>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</si>
  <si>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</si>
  <si>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</si>
  <si>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</si>
  <si>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</si>
  <si>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</si>
  <si>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</si>
  <si>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</si>
  <si>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</si>
  <si>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</si>
  <si>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</si>
  <si>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</si>
  <si>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</si>
  <si>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</si>
  <si>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</si>
  <si>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</si>
  <si>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</si>
  <si>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</si>
  <si>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</si>
  <si>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</si>
  <si>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</si>
  <si>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</si>
  <si>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</si>
  <si>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</si>
  <si>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</si>
  <si>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</si>
  <si>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</si>
  <si>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</si>
  <si>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</si>
  <si>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</si>
  <si>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</si>
  <si>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</si>
  <si>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</si>
  <si>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</si>
  <si>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</si>
  <si>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</si>
  <si>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</si>
  <si>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</si>
  <si>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</si>
  <si>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</si>
  <si>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</si>
  <si>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</si>
  <si>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</si>
  <si>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</si>
  <si>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</si>
  <si>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</si>
  <si>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</si>
  <si>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</si>
  <si>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</si>
  <si>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</si>
  <si>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</si>
  <si>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</si>
  <si>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</si>
  <si>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</si>
  <si>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</si>
  <si>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</si>
  <si>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</si>
  <si>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</si>
  <si>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</si>
  <si>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</si>
  <si>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</si>
  <si>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</si>
  <si>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</si>
  <si>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</si>
  <si>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</si>
  <si>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</si>
  <si>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</si>
  <si>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</si>
  <si>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</si>
  <si>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</si>
  <si>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</si>
  <si>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</si>
  <si>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</si>
  <si>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</si>
  <si>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</si>
  <si>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</si>
  <si>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</si>
  <si>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</si>
  <si>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</si>
  <si>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</si>
  <si>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</si>
  <si>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</si>
  <si>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</si>
  <si>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</si>
  <si>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</si>
  <si>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</si>
  <si>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</si>
  <si>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</si>
  <si>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</si>
  <si>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</si>
  <si>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</si>
  <si>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</si>
  <si>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</si>
  <si>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</si>
  <si>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</si>
  <si>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</si>
  <si>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</si>
  <si>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</si>
  <si>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</si>
  <si>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</si>
  <si>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</si>
  <si>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</si>
  <si>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</si>
  <si>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</si>
  <si>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</si>
  <si>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</si>
  <si>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</si>
  <si>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</si>
  <si>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</si>
  <si>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</si>
  <si>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</si>
  <si>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</si>
  <si>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</si>
  <si>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</si>
  <si>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</si>
  <si>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</si>
  <si>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</si>
  <si>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</si>
  <si>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</si>
  <si>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</si>
  <si>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</si>
  <si>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</si>
  <si>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</si>
  <si>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</si>
  <si>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</si>
  <si>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</si>
  <si>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</si>
  <si>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</si>
  <si>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</si>
  <si>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</si>
  <si>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</si>
  <si>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</si>
  <si>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</si>
  <si>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</si>
  <si>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</si>
  <si>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</si>
  <si>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</si>
  <si>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</si>
  <si>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</si>
  <si>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</si>
  <si>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</si>
  <si>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</si>
  <si>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</si>
  <si>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</si>
  <si>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</si>
  <si>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</si>
  <si>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</si>
  <si>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</si>
  <si>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</si>
  <si>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</si>
  <si>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</si>
  <si>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</si>
  <si>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</si>
  <si>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</si>
  <si>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</si>
  <si>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</si>
  <si>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</si>
  <si>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</si>
  <si>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</si>
  <si>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</si>
  <si>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</si>
  <si>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</si>
  <si>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</si>
  <si>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</si>
  <si>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</si>
  <si>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</si>
  <si>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</si>
  <si>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</si>
  <si>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</si>
  <si>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</si>
  <si>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</si>
  <si>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</si>
  <si>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</si>
  <si>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</si>
  <si>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</si>
  <si>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</si>
  <si>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</si>
  <si>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</si>
  <si>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</si>
  <si>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</si>
  <si>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</si>
  <si>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</si>
  <si>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</si>
  <si>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</si>
  <si>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</si>
  <si>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</si>
  <si>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</si>
  <si>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</si>
  <si>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</si>
  <si>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</si>
  <si>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</si>
  <si>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</si>
  <si>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</si>
  <si>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</si>
  <si>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</si>
  <si>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</si>
  <si>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</si>
  <si>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</si>
  <si>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</si>
  <si>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</si>
  <si>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</si>
  <si>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</si>
  <si>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</si>
  <si>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</si>
  <si>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</si>
  <si>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</si>
  <si>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</si>
  <si>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</si>
  <si>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</si>
  <si>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</si>
  <si>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</si>
  <si>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</si>
  <si>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</si>
  <si>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</si>
  <si>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</si>
  <si>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</si>
  <si>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</si>
  <si>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</si>
  <si>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</si>
  <si>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</si>
  <si>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</si>
  <si>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</si>
  <si>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</si>
  <si>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</si>
  <si>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</si>
  <si>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</si>
  <si>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</si>
  <si>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</si>
  <si>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</si>
  <si>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</si>
  <si>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</si>
  <si>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</si>
  <si>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</si>
  <si>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</si>
  <si>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</si>
  <si>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</si>
  <si>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</si>
  <si>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</si>
  <si>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</si>
  <si>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</si>
  <si>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</si>
  <si>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</si>
  <si>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</si>
  <si>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</si>
  <si>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</si>
  <si>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</si>
  <si>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</si>
  <si>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</si>
  <si>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</si>
  <si>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</si>
  <si>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</si>
  <si>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</si>
  <si>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</si>
  <si>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</si>
  <si>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</si>
  <si>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</si>
  <si>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</si>
  <si>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</si>
  <si>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</si>
  <si>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</si>
  <si>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</si>
  <si>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</si>
  <si>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</si>
  <si>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</si>
  <si>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</si>
  <si>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</si>
  <si>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</si>
  <si>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</si>
  <si>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</si>
  <si>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</si>
  <si>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</si>
  <si>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</si>
  <si>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</si>
  <si>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</si>
  <si>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</si>
  <si>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</si>
  <si>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</si>
  <si>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</si>
  <si>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</si>
  <si>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</si>
  <si>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</si>
  <si>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</si>
  <si>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</si>
  <si>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</si>
  <si>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</si>
  <si>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</si>
  <si>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</si>
  <si>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</si>
  <si>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</si>
  <si>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</si>
  <si>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</si>
  <si>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</si>
  <si>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</si>
  <si>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</si>
  <si>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</si>
  <si>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</si>
  <si>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</si>
  <si>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</si>
  <si>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</si>
  <si>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</si>
  <si>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</si>
  <si>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</si>
  <si>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</si>
  <si>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</si>
  <si>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</si>
  <si>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</si>
  <si>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</si>
  <si>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</si>
  <si>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</si>
  <si>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</si>
  <si>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</si>
  <si>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</si>
  <si>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</si>
  <si>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</si>
  <si>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</si>
  <si>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</si>
  <si>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</si>
  <si>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</si>
  <si>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</si>
  <si>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</si>
  <si>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</si>
  <si>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</si>
  <si>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</si>
  <si>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</si>
  <si>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</si>
  <si>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</si>
  <si>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</si>
  <si>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</si>
  <si>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</si>
  <si>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</si>
  <si>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</si>
  <si>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</si>
  <si>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</si>
  <si>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</si>
  <si>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</si>
  <si>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</si>
  <si>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</si>
  <si>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</si>
  <si>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</si>
  <si>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</si>
  <si>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</si>
  <si>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</si>
  <si>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</si>
  <si>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</si>
  <si>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</si>
  <si>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</si>
  <si>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</si>
  <si>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</si>
  <si>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</si>
  <si>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</si>
  <si>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</si>
  <si>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</si>
  <si>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</si>
  <si>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</si>
  <si>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</si>
  <si>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</si>
  <si>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</si>
  <si>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</si>
  <si>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</si>
  <si>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</si>
  <si>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</si>
  <si>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</si>
  <si>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</si>
  <si>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</si>
  <si>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</si>
  <si>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</si>
  <si>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</si>
  <si>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</si>
  <si>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</si>
  <si>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</si>
  <si>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</si>
  <si>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</si>
  <si>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</si>
  <si>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</si>
  <si>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</si>
  <si>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</si>
  <si>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</si>
  <si>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</si>
  <si>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</si>
  <si>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</si>
  <si>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</si>
  <si>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</si>
  <si>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</si>
  <si>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</si>
  <si>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</si>
  <si>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</si>
  <si>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</si>
  <si>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</si>
  <si>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</si>
  <si>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</si>
  <si>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</si>
  <si>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</si>
  <si>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</si>
  <si>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</si>
  <si>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</si>
  <si>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</si>
  <si>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</si>
  <si>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</si>
  <si>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</si>
  <si>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</si>
  <si>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</si>
  <si>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</si>
  <si>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</si>
  <si>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</si>
  <si>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</si>
  <si>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</si>
  <si>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</si>
  <si>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</si>
  <si>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</si>
  <si>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</si>
  <si>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</si>
  <si>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</si>
  <si>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</si>
  <si>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</si>
  <si>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</si>
  <si>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</si>
  <si>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</si>
  <si>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</si>
  <si>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</si>
  <si>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</si>
  <si>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</si>
  <si>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</si>
  <si>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</si>
  <si>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</si>
  <si>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</si>
  <si>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</si>
  <si>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</si>
  <si>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</si>
  <si>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</si>
  <si>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</si>
  <si>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</si>
  <si>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</si>
  <si>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</si>
  <si>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</si>
  <si>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</si>
  <si>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</si>
  <si>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</si>
  <si>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</si>
  <si>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</si>
  <si>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</si>
  <si>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</si>
  <si>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</si>
  <si>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</si>
  <si>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</si>
  <si>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</si>
  <si>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</si>
  <si>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</si>
  <si>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</si>
  <si>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</si>
  <si>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</si>
  <si>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</si>
  <si>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</si>
  <si>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</si>
  <si>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</si>
  <si>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</si>
  <si>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</si>
  <si>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</si>
  <si>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</si>
  <si>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</si>
  <si>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</si>
  <si>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</si>
  <si>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</si>
  <si>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</si>
  <si>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</si>
  <si>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</si>
  <si>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</si>
  <si>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</si>
  <si>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</si>
  <si>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</si>
  <si>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</si>
  <si>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</si>
  <si>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</si>
  <si>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</si>
  <si>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</si>
  <si>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</si>
  <si>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</si>
  <si>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</si>
  <si>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</si>
  <si>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</si>
  <si>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</si>
  <si>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</si>
  <si>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</si>
  <si>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</si>
  <si>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</si>
  <si>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</si>
  <si>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</si>
  <si>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</si>
  <si>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</si>
  <si>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</si>
  <si>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</si>
  <si>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</si>
  <si>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</si>
  <si>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</si>
  <si>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</si>
  <si>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</si>
  <si>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</si>
  <si>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</si>
  <si>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</si>
  <si>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</si>
  <si>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</si>
  <si>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</si>
  <si>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</si>
  <si>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</si>
  <si>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</si>
  <si>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</si>
  <si>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</si>
  <si>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</si>
  <si>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</si>
  <si>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</si>
  <si>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</si>
  <si>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</si>
  <si>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</si>
  <si>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</si>
  <si>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</si>
  <si>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</si>
  <si>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</si>
  <si>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</si>
  <si>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</si>
  <si>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</si>
  <si>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</si>
  <si>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</si>
  <si>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</si>
  <si>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</si>
  <si>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</si>
  <si>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</si>
  <si>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</si>
  <si>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</si>
  <si>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</si>
  <si>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</si>
  <si>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</si>
  <si>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</si>
  <si>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</si>
  <si>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</si>
  <si>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</si>
  <si>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</si>
  <si>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</si>
  <si>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</si>
  <si>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</si>
  <si>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</si>
  <si>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</si>
  <si>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</si>
  <si>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</si>
  <si>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</si>
  <si>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</si>
  <si>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</si>
  <si>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</si>
  <si>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</si>
  <si>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</si>
  <si>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</si>
  <si>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</si>
  <si>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</si>
  <si>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</si>
  <si>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</si>
  <si>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</si>
  <si>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</si>
  <si>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</si>
  <si>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</si>
  <si>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</si>
  <si>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</si>
  <si>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</si>
  <si>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</si>
  <si>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</si>
  <si>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</si>
  <si>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</si>
  <si>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</si>
  <si>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</si>
  <si>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</si>
  <si>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</si>
  <si>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</si>
  <si>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</si>
  <si>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</si>
  <si>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</si>
  <si>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</si>
  <si>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</si>
  <si>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</si>
  <si>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</si>
  <si>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</si>
  <si>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</si>
  <si>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</si>
  <si>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</si>
  <si>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</si>
  <si>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</si>
  <si>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</si>
  <si>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</si>
  <si>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</si>
  <si>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</si>
  <si>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</si>
  <si>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</si>
  <si>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</si>
  <si>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</si>
  <si>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</si>
  <si>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</si>
  <si>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</si>
  <si>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</si>
  <si>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</si>
  <si>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</si>
  <si>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</si>
  <si>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</si>
  <si>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</si>
  <si>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</si>
  <si>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</si>
  <si>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</si>
  <si>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</si>
  <si>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</si>
  <si>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</si>
  <si>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</si>
  <si>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</si>
  <si>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</si>
  <si>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</si>
  <si>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</si>
  <si>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</si>
  <si>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</si>
  <si>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</si>
  <si>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</si>
  <si>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</si>
  <si>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</si>
  <si>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</si>
  <si>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</si>
  <si>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</si>
  <si>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</si>
  <si>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</si>
  <si>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</si>
  <si>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</si>
  <si>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</si>
  <si>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</si>
  <si>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</si>
  <si>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</si>
  <si>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</si>
  <si>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</si>
  <si>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</si>
  <si>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</si>
  <si>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</si>
  <si>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</si>
  <si>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</si>
  <si>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</si>
  <si>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</si>
  <si>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</si>
  <si>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</si>
  <si>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</si>
  <si>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</si>
  <si>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</si>
  <si>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</si>
  <si>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</si>
  <si>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</si>
  <si>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</si>
  <si>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</si>
  <si>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</si>
  <si>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</si>
  <si>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</si>
  <si>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</si>
  <si>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</si>
  <si>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</si>
  <si>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</si>
  <si>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</si>
  <si>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</si>
  <si>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</si>
  <si>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</si>
  <si>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</si>
  <si>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</si>
  <si>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</si>
  <si>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</si>
  <si>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</si>
  <si>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</si>
  <si>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</si>
  <si>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</si>
  <si>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</si>
  <si>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</si>
  <si>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</si>
  <si>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</si>
  <si>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</si>
  <si>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</si>
  <si>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</si>
  <si>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</si>
  <si>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</si>
  <si>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</si>
  <si>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</si>
  <si>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</si>
  <si>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</si>
  <si>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</si>
  <si>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</si>
  <si>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</si>
  <si>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</si>
  <si>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</si>
  <si>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</si>
  <si>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</si>
  <si>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</si>
  <si>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</si>
  <si>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</si>
  <si>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</si>
  <si>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</si>
  <si>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</si>
  <si>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</si>
  <si>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</si>
  <si>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</si>
  <si>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</si>
  <si>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</si>
  <si>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</si>
  <si>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</si>
  <si>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</si>
  <si>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</si>
  <si>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</si>
  <si>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</si>
  <si>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</si>
  <si>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</si>
  <si>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</si>
  <si>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</si>
  <si>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</si>
  <si>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</si>
  <si>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</si>
  <si>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</si>
  <si>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</si>
  <si>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</si>
  <si>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</si>
  <si>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</si>
  <si>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</si>
  <si>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</si>
  <si>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</si>
  <si>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</si>
  <si>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</si>
  <si>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</si>
  <si>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</si>
  <si>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</si>
  <si>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</si>
  <si>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</si>
  <si>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</si>
  <si>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</si>
  <si>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</si>
  <si>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</si>
  <si>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</si>
  <si>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</si>
  <si>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</si>
  <si>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</si>
  <si>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</si>
  <si>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</si>
  <si>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</si>
  <si>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</si>
  <si>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</si>
  <si>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</si>
  <si>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</si>
  <si>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</si>
  <si>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</si>
  <si>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</si>
  <si>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</si>
  <si>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</si>
  <si>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</si>
  <si>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</si>
  <si>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</si>
  <si>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</si>
  <si>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</si>
  <si>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</si>
  <si>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</si>
  <si>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</si>
  <si>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</si>
  <si>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</si>
  <si>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</si>
  <si>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</si>
  <si>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</si>
  <si>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</si>
  <si>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</si>
  <si>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</si>
  <si>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</si>
  <si>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</si>
  <si>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</si>
  <si>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</si>
  <si>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</si>
  <si>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</si>
  <si>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</si>
  <si>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</si>
  <si>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</si>
  <si>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</si>
  <si>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</si>
  <si>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</si>
  <si>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</si>
  <si>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</si>
  <si>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</si>
  <si>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</si>
  <si>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</si>
  <si>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</si>
  <si>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</si>
  <si>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</si>
  <si>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</si>
  <si>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</si>
  <si>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</si>
  <si>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</si>
  <si>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</si>
  <si>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</si>
  <si>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</si>
  <si>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</si>
  <si>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</si>
  <si>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</si>
  <si>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</si>
  <si>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</si>
  <si>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</si>
  <si>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</si>
  <si>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</si>
  <si>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</si>
  <si>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</si>
  <si>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</si>
  <si>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</si>
  <si>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</si>
  <si>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</si>
  <si>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</si>
  <si>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</si>
  <si>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</si>
  <si>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</si>
  <si>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</si>
  <si>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</si>
  <si>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</si>
  <si>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</si>
  <si>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</si>
  <si>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</si>
  <si>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</si>
  <si>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</si>
  <si>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</si>
  <si>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</si>
  <si>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</si>
  <si>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</si>
  <si>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</si>
  <si>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</si>
  <si>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</si>
  <si>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</si>
  <si>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</si>
  <si>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</si>
  <si>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</si>
  <si>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</si>
  <si>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</si>
  <si>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</si>
  <si>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</si>
  <si>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</si>
  <si>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</si>
  <si>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</si>
  <si>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</si>
  <si>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</si>
  <si>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</si>
  <si>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</si>
  <si>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</si>
  <si>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</si>
  <si>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</si>
  <si>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</si>
  <si>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</si>
  <si>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</si>
  <si>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</si>
  <si>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</si>
  <si>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</si>
  <si>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</si>
  <si>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</si>
  <si>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</si>
  <si>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</si>
  <si>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</si>
  <si>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</si>
  <si>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</si>
  <si>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</si>
  <si>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</si>
  <si>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</si>
  <si>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</si>
  <si>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</si>
  <si>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</si>
  <si>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</si>
  <si>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</si>
  <si>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</si>
  <si>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</si>
  <si>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</si>
  <si>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</si>
  <si>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</si>
  <si>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</si>
  <si>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</si>
  <si>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</si>
  <si>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</si>
  <si>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</si>
  <si>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</si>
  <si>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</si>
  <si>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</si>
  <si>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</si>
  <si>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</si>
  <si>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</si>
  <si>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</si>
  <si>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</si>
  <si>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</si>
  <si>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</si>
  <si>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</si>
  <si>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</si>
  <si>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</si>
  <si>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</si>
  <si>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</si>
  <si>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</si>
  <si>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</si>
  <si>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</si>
  <si>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</si>
  <si>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</si>
  <si>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</si>
  <si>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</si>
  <si>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</si>
  <si>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</si>
  <si>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</si>
  <si>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</si>
  <si>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</si>
  <si>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</si>
  <si>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</si>
  <si>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</si>
  <si>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</si>
  <si>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</si>
  <si>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</si>
  <si>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</si>
  <si>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</si>
  <si>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</si>
  <si>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</si>
  <si>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</si>
  <si>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</si>
  <si>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</si>
  <si>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</si>
  <si>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</si>
  <si>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</si>
  <si>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</si>
  <si>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</si>
  <si>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</si>
  <si>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</si>
  <si>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</si>
  <si>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</si>
  <si>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</si>
  <si>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</si>
  <si>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</si>
  <si>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</si>
  <si>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</si>
  <si>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</si>
  <si>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</si>
  <si>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</si>
  <si>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</si>
  <si>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</si>
  <si>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</si>
  <si>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</si>
  <si>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</si>
  <si>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</si>
  <si>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</si>
  <si>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</si>
  <si>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</si>
  <si>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</si>
  <si>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</si>
  <si>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</si>
  <si>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</si>
  <si>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</si>
  <si>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</si>
  <si>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</si>
  <si>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</si>
  <si>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</si>
  <si>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</si>
  <si>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</si>
  <si>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</si>
  <si>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</si>
  <si>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</si>
  <si>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</si>
  <si>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</si>
  <si>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</si>
  <si>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</si>
  <si>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</si>
  <si>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</si>
  <si>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</si>
  <si>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</si>
  <si>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</si>
  <si>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</si>
  <si>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</si>
  <si>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</si>
  <si>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</si>
  <si>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</si>
  <si>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</si>
  <si>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</si>
  <si>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</si>
  <si>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</si>
  <si>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</si>
  <si>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</si>
  <si>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</si>
  <si>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</si>
  <si>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</si>
  <si>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</si>
  <si>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</si>
  <si>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</si>
  <si>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</si>
  <si>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</si>
  <si>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</si>
  <si>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</si>
  <si>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</si>
  <si>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</si>
  <si>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</si>
  <si>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</si>
  <si>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</si>
  <si>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</si>
  <si>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</si>
  <si>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</si>
  <si>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</si>
  <si>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</si>
  <si>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</si>
  <si>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</si>
  <si>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</si>
  <si>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</si>
  <si>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</si>
  <si>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</si>
  <si>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</si>
  <si>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</si>
  <si>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</si>
  <si>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</si>
  <si>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</si>
  <si>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</si>
  <si>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</si>
  <si>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</si>
  <si>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</si>
  <si>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</si>
  <si>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</si>
  <si>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</si>
  <si>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</si>
  <si>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</si>
  <si>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</si>
  <si>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</si>
  <si>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</si>
  <si>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</si>
  <si>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</si>
  <si>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</si>
  <si>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</si>
  <si>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</si>
  <si>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</si>
  <si>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</si>
  <si>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</si>
  <si>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</si>
  <si>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</si>
  <si>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</si>
  <si>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</si>
  <si>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</si>
  <si>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</si>
  <si>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</si>
  <si>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</si>
  <si>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</si>
  <si>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</si>
  <si>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</si>
  <si>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</si>
  <si>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</si>
  <si>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</si>
  <si>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</si>
  <si>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</si>
  <si>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</si>
  <si>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</si>
  <si>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</si>
  <si>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</si>
  <si>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</si>
  <si>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</si>
  <si>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</si>
  <si>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</si>
  <si>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</si>
  <si>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</si>
  <si>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</si>
  <si>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</si>
  <si>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</si>
  <si>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</si>
  <si>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</si>
  <si>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</si>
  <si>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</si>
  <si>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</si>
  <si>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</si>
  <si>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</si>
  <si>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</si>
  <si>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</si>
  <si>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</si>
  <si>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</si>
  <si>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</si>
  <si>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</si>
  <si>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</si>
  <si>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</si>
  <si>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</si>
  <si>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</si>
  <si>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</si>
  <si>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</si>
  <si>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</si>
  <si>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</si>
  <si>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</si>
  <si>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</si>
  <si>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</si>
  <si>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</si>
  <si>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</si>
  <si>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</si>
  <si>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</si>
  <si>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</si>
  <si>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</si>
  <si>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</si>
  <si>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</si>
  <si>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</si>
  <si>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</si>
  <si>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</si>
  <si>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</si>
  <si>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</si>
  <si>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</si>
  <si>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</si>
  <si>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</si>
  <si>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</si>
  <si>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</si>
  <si>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</si>
  <si>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</si>
  <si>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</si>
  <si>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</si>
  <si>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</si>
  <si>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</si>
  <si>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</si>
  <si>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</si>
  <si>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</si>
  <si>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</si>
  <si>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</si>
  <si>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</si>
  <si>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</si>
  <si>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</si>
  <si>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</si>
  <si>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</si>
  <si>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</si>
  <si>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</si>
  <si>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</si>
  <si>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</si>
  <si>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</si>
  <si>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</si>
  <si>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</si>
  <si>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</si>
  <si>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</si>
  <si>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</si>
  <si>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</si>
  <si>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</si>
  <si>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</si>
  <si>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</si>
  <si>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</si>
  <si>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</si>
  <si>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</si>
  <si>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</si>
  <si>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</si>
  <si>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</si>
  <si>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</si>
  <si>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</si>
  <si>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</si>
  <si>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</si>
  <si>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</si>
  <si>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</si>
  <si>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</si>
  <si>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</si>
  <si>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</si>
  <si>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</si>
  <si>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</si>
  <si>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</si>
  <si>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</si>
  <si>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</si>
  <si>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</si>
  <si>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</si>
  <si>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</si>
  <si>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</si>
  <si>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</si>
  <si>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</si>
  <si>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</si>
  <si>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</si>
  <si>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</si>
  <si>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</si>
  <si>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</si>
  <si>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</si>
  <si>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</si>
  <si>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</si>
  <si>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</si>
  <si>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</si>
  <si>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</si>
  <si>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</si>
  <si>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</si>
  <si>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</si>
  <si>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</si>
  <si>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</si>
  <si>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</si>
  <si>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</si>
  <si>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</si>
  <si>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</si>
  <si>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</si>
  <si>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</si>
  <si>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</si>
  <si>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</si>
  <si>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</si>
  <si>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</si>
  <si>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</si>
  <si>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</si>
  <si>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</si>
  <si>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</si>
  <si>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</si>
  <si>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</si>
  <si>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</si>
  <si>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</si>
  <si>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</si>
  <si>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</si>
  <si>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</si>
  <si>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</si>
  <si>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</si>
  <si>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</si>
  <si>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</si>
  <si>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</si>
  <si>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</si>
  <si>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</si>
  <si>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</si>
  <si>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</si>
  <si>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</si>
  <si>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</si>
  <si>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</si>
  <si>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</si>
  <si>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</si>
  <si>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</si>
  <si>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</si>
  <si>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</si>
  <si>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</si>
  <si>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</si>
  <si>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</si>
  <si>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</si>
  <si>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</si>
  <si>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</si>
  <si>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</si>
  <si>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</si>
  <si>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</si>
  <si>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</si>
  <si>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</si>
  <si>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</si>
  <si>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</si>
  <si>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</si>
  <si>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</si>
  <si>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</si>
  <si>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</si>
  <si>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</si>
  <si>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</si>
  <si>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</si>
  <si>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</si>
  <si>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</si>
  <si>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</si>
  <si>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</si>
  <si>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</si>
  <si>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</si>
  <si>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</si>
  <si>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</si>
  <si>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</si>
  <si>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</si>
  <si>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</si>
  <si>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</si>
  <si>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</si>
  <si>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</si>
  <si>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</si>
  <si>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</si>
  <si>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</si>
  <si>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</si>
  <si>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</si>
  <si>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</si>
  <si>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</si>
  <si>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</si>
  <si>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</si>
  <si>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</si>
  <si>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</si>
  <si>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</si>
  <si>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</si>
  <si>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</si>
  <si>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</si>
  <si>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</si>
  <si>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</si>
  <si>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</si>
  <si>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</si>
  <si>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</si>
  <si>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</si>
  <si>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</si>
  <si>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</si>
  <si>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</si>
  <si>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</si>
  <si>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</si>
  <si>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</si>
  <si>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</si>
  <si>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</si>
  <si>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</si>
  <si>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</si>
  <si>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</si>
  <si>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</si>
  <si>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</si>
  <si>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</si>
  <si>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</si>
  <si>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</si>
  <si>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</si>
  <si>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</si>
  <si>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</si>
  <si>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</si>
  <si>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</si>
  <si>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</si>
  <si>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</si>
  <si>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</si>
  <si>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</si>
  <si>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</si>
  <si>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</si>
  <si>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</si>
  <si>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</si>
  <si>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</si>
  <si>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</si>
  <si>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</si>
  <si>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</si>
  <si>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</si>
  <si>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</si>
  <si>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</si>
  <si>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</si>
  <si>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</si>
  <si>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</si>
  <si>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</si>
  <si>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</si>
  <si>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</si>
  <si>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</si>
  <si>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</si>
  <si>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</si>
  <si>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</si>
  <si>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</si>
  <si>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</si>
  <si>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</si>
  <si>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</si>
  <si>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</si>
  <si>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</si>
  <si>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</si>
  <si>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</si>
  <si>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</si>
  <si>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</si>
  <si>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</si>
  <si>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</si>
  <si>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</si>
  <si>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</si>
  <si>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</si>
  <si>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</si>
  <si>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</si>
  <si>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</si>
  <si>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</si>
  <si>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</si>
  <si>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</si>
  <si>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</si>
  <si>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</si>
  <si>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</si>
  <si>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</si>
  <si>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</si>
  <si>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</si>
  <si>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</si>
  <si>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</si>
  <si>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</si>
  <si>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</si>
  <si>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</si>
  <si>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</si>
  <si>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</si>
  <si>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</si>
  <si>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</si>
  <si>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</si>
  <si>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</si>
  <si>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</si>
  <si>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</si>
  <si>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</si>
  <si>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</si>
  <si>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</si>
  <si>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</si>
  <si>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</si>
  <si>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</si>
  <si>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</si>
  <si>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</si>
  <si>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</si>
  <si>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</si>
  <si>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</si>
  <si>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</si>
  <si>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</si>
  <si>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</si>
  <si>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</si>
  <si>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</si>
  <si>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</si>
  <si>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</si>
  <si>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</si>
  <si>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</si>
  <si>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</si>
  <si>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</si>
  <si>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</si>
  <si>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</si>
  <si>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</si>
  <si>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</si>
  <si>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</si>
  <si>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</si>
  <si>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</si>
  <si>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</si>
  <si>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</si>
  <si>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</si>
  <si>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</si>
  <si>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</si>
  <si>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</si>
  <si>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</si>
  <si>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</si>
  <si>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</si>
  <si>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</si>
  <si>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</si>
  <si>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</si>
  <si>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</si>
  <si>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</si>
  <si>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</si>
  <si>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</si>
  <si>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</si>
  <si>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</si>
  <si>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</si>
  <si>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</si>
  <si>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</si>
  <si>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</si>
  <si>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</si>
  <si>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</si>
  <si>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</si>
  <si>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</si>
  <si>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</si>
  <si>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</si>
  <si>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</si>
  <si>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</si>
  <si>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</si>
  <si>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</si>
  <si>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</si>
  <si>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</si>
  <si>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</si>
  <si>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</si>
  <si>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</si>
  <si>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</si>
  <si>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</si>
  <si>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</si>
  <si>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</si>
  <si>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</si>
  <si>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</si>
  <si>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</si>
  <si>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</si>
  <si>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</si>
  <si>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</si>
  <si>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</si>
  <si>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</si>
  <si>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</si>
  <si>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</si>
  <si>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</si>
  <si>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</si>
  <si>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</si>
  <si>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</si>
  <si>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</si>
  <si>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</si>
  <si>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</si>
  <si>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</si>
  <si>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</si>
  <si>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</si>
  <si>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</si>
  <si>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</si>
  <si>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</si>
  <si>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</si>
  <si>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</si>
  <si>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</si>
  <si>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</si>
  <si>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</si>
  <si>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</si>
  <si>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</si>
  <si>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</si>
  <si>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</si>
  <si>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</si>
  <si>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</si>
  <si>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</si>
  <si>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</si>
  <si>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</si>
  <si>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</si>
  <si>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</si>
  <si>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</si>
  <si>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</si>
  <si>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</si>
  <si>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</si>
  <si>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</si>
  <si>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</si>
  <si>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</si>
  <si>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</si>
  <si>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</si>
  <si>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</si>
  <si>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</si>
  <si>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</si>
  <si>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</si>
  <si>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</si>
  <si>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</si>
  <si>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</si>
  <si>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</si>
  <si>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</si>
  <si>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</si>
  <si>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</si>
  <si>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</si>
  <si>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</si>
  <si>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</si>
  <si>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</si>
  <si>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</si>
  <si>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</si>
  <si>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</si>
  <si>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</si>
  <si>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</si>
  <si>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</si>
  <si>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</si>
  <si>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</si>
  <si>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</si>
  <si>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</si>
  <si>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</si>
  <si>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</si>
  <si>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</si>
  <si>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</si>
  <si>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</si>
  <si>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</si>
  <si>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</si>
  <si>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</si>
  <si>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</si>
  <si>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</si>
  <si>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</si>
  <si>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</si>
  <si>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</si>
  <si>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</si>
  <si>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</si>
  <si>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</si>
  <si>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</si>
  <si>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</si>
  <si>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</si>
  <si>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</si>
  <si>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</si>
  <si>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</si>
  <si>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</si>
  <si>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</si>
  <si>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</si>
  <si>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</si>
  <si>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</si>
  <si>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</si>
  <si>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</si>
  <si>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</si>
  <si>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</si>
  <si>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</si>
  <si>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</si>
  <si>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</si>
  <si>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</si>
  <si>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</si>
  <si>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</si>
  <si>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</si>
  <si>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</si>
  <si>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</si>
  <si>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</si>
  <si>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</si>
  <si>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</si>
  <si>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</si>
  <si>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</si>
  <si>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</si>
  <si>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</si>
  <si>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</si>
  <si>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</si>
  <si>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</si>
  <si>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</si>
  <si>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</si>
  <si>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</si>
  <si>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</si>
  <si>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</si>
  <si>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</si>
  <si>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</si>
  <si>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</si>
  <si>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</si>
  <si>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</si>
  <si>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</si>
  <si>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</si>
  <si>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</si>
  <si>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</si>
  <si>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</si>
  <si>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</si>
  <si>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</si>
  <si>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</si>
  <si>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</si>
  <si>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</si>
  <si>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</si>
  <si>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</si>
  <si>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</si>
  <si>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</si>
  <si>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</si>
  <si>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</si>
  <si>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</si>
  <si>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</si>
  <si>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</si>
  <si>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</si>
  <si>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</si>
  <si>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</si>
  <si>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</si>
  <si>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</si>
  <si>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</si>
  <si>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</si>
  <si>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</si>
  <si>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</si>
  <si>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</si>
  <si>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</si>
  <si>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</si>
  <si>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</si>
  <si>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</si>
  <si>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</si>
  <si>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</si>
  <si>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</si>
  <si>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</si>
  <si>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</si>
  <si>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</si>
  <si>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</si>
  <si>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</si>
  <si>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</si>
  <si>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</si>
  <si>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</si>
  <si>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</si>
  <si>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</si>
  <si>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</si>
  <si>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</si>
  <si>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</si>
  <si>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</si>
  <si>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</si>
  <si>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</si>
  <si>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</si>
  <si>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</si>
  <si>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</si>
  <si>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</si>
  <si>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</si>
  <si>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</si>
  <si>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</si>
  <si>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</si>
  <si>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</si>
  <si>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</si>
  <si>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</si>
  <si>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</si>
  <si>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</si>
  <si>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</si>
  <si>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</si>
  <si>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</si>
  <si>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</si>
  <si>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</si>
  <si>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</si>
  <si>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</si>
  <si>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</si>
  <si>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</si>
  <si>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</si>
  <si>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</si>
  <si>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</si>
  <si>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</si>
  <si>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</si>
  <si>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</si>
  <si>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</si>
  <si>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</si>
  <si>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</si>
  <si>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</si>
  <si>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</si>
  <si>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</si>
  <si>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</si>
  <si>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</si>
  <si>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</si>
  <si>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</si>
  <si>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</si>
  <si>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</si>
  <si>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</si>
  <si>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</si>
  <si>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</si>
  <si>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</si>
  <si>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</si>
  <si>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</si>
  <si>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</si>
  <si>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</si>
  <si>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</si>
  <si>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</si>
  <si>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</si>
  <si>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</si>
  <si>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</si>
  <si>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</si>
  <si>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</si>
  <si>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</si>
  <si>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</si>
  <si>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</si>
  <si>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</si>
  <si>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</si>
  <si>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</si>
  <si>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</si>
  <si>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</si>
  <si>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</si>
  <si>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</si>
  <si>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</si>
  <si>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</si>
  <si>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</si>
  <si>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</si>
  <si>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</si>
  <si>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</si>
  <si>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</si>
  <si>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</si>
  <si>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</si>
  <si>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</si>
  <si>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</si>
  <si>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</si>
  <si>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</si>
  <si>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</si>
  <si>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</si>
  <si>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</si>
  <si>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</si>
  <si>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</si>
  <si>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</si>
  <si>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</si>
  <si>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</si>
  <si>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</si>
  <si>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</si>
  <si>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</si>
  <si>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</si>
  <si>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</si>
  <si>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</si>
  <si>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</si>
  <si>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</si>
  <si>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</si>
  <si>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</si>
  <si>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</si>
  <si>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</si>
  <si>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</si>
  <si>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</si>
  <si>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</si>
  <si>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</si>
  <si>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</si>
  <si>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</si>
  <si>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</si>
  <si>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</si>
  <si>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</si>
  <si>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</si>
  <si>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</si>
  <si>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</si>
  <si>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</si>
  <si>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</si>
  <si>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</si>
  <si>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</si>
  <si>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</si>
  <si>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</si>
  <si>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</si>
  <si>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</si>
  <si>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</si>
  <si>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</si>
  <si>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</si>
  <si>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</si>
  <si>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</si>
  <si>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</si>
  <si>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</si>
  <si>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</si>
  <si>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</si>
  <si>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</si>
  <si>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</si>
  <si>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</si>
  <si>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</si>
  <si>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</si>
  <si>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</si>
  <si>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</si>
  <si>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</si>
  <si>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</si>
  <si>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</si>
  <si>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</si>
  <si>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</si>
  <si>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</si>
  <si>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</si>
  <si>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</si>
  <si>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</si>
  <si>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</si>
  <si>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</si>
  <si>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</si>
  <si>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</si>
  <si>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</si>
  <si>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</si>
  <si>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</si>
  <si>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</si>
  <si>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</si>
  <si>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</si>
  <si>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</si>
  <si>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</si>
  <si>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</si>
  <si>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</si>
  <si>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</si>
  <si>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</si>
  <si>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</si>
  <si>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</si>
  <si>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</si>
  <si>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</si>
  <si>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</si>
  <si>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</si>
  <si>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</si>
  <si>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</si>
  <si>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</si>
  <si>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</si>
  <si>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</si>
  <si>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</si>
  <si>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</si>
  <si>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</si>
  <si>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</si>
  <si>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</si>
  <si>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</si>
  <si>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</si>
  <si>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</si>
  <si>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</si>
  <si>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</si>
  <si>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</si>
  <si>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</si>
  <si>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</si>
  <si>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</si>
  <si>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</si>
  <si>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</si>
  <si>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</si>
  <si>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</si>
  <si>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</si>
  <si>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</si>
  <si>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</si>
  <si>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</si>
  <si>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</si>
  <si>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</si>
  <si>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</si>
  <si>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</si>
  <si>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</si>
  <si>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</si>
  <si>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</si>
  <si>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</si>
  <si>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</si>
  <si>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</si>
  <si>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</si>
  <si>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</si>
  <si>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</si>
  <si>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</si>
  <si>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</si>
  <si>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</si>
  <si>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</si>
  <si>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</si>
  <si>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</si>
  <si>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</si>
  <si>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</si>
  <si>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</si>
  <si>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</si>
  <si>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</si>
  <si>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</si>
  <si>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</si>
  <si>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</si>
  <si>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</si>
  <si>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</si>
  <si>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</si>
  <si>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</si>
  <si>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</si>
  <si>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</si>
  <si>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</si>
  <si>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</si>
  <si>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</si>
  <si>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</si>
  <si>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</si>
  <si>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</si>
  <si>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</si>
  <si>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</si>
  <si>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</si>
  <si>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</si>
  <si>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</si>
  <si>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</si>
  <si>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</si>
  <si>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</si>
  <si>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</si>
  <si>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</si>
  <si>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</si>
  <si>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</si>
  <si>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</si>
  <si>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</si>
  <si>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</si>
  <si>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</si>
  <si>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</si>
  <si>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</si>
  <si>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</si>
  <si>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</si>
  <si>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</si>
  <si>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</si>
  <si>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</si>
  <si>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</si>
  <si>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</si>
  <si>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</si>
  <si>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</si>
  <si>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</si>
  <si>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</si>
  <si>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</si>
  <si>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</si>
  <si>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</si>
  <si>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</si>
  <si>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</si>
  <si>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</si>
  <si>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</si>
  <si>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</si>
  <si>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</si>
  <si>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</si>
  <si>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</si>
  <si>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</si>
  <si>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</si>
  <si>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</si>
  <si>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</si>
  <si>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</si>
  <si>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</si>
  <si>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</si>
  <si>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</si>
  <si>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</si>
  <si>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</si>
  <si>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</si>
  <si>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</si>
  <si>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</si>
  <si>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</si>
  <si>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</si>
  <si>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</si>
  <si>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</si>
  <si>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</si>
  <si>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</si>
  <si>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</si>
  <si>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</si>
  <si>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</si>
  <si>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</si>
  <si>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</si>
  <si>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</si>
  <si>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</si>
  <si>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</si>
  <si>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</si>
  <si>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</si>
  <si>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</si>
  <si>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</si>
  <si>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</si>
  <si>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</si>
  <si>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</si>
  <si>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</si>
  <si>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</si>
  <si>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</si>
  <si>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</si>
  <si>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</si>
  <si>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</si>
  <si>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</si>
  <si>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</si>
  <si>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</si>
  <si>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</si>
  <si>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</si>
  <si>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</si>
  <si>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</si>
  <si>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</si>
  <si>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</si>
  <si>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</si>
  <si>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</si>
  <si>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</si>
  <si>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</si>
  <si>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</si>
  <si>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</si>
  <si>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</si>
  <si>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</si>
  <si>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</si>
  <si>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</si>
  <si>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</si>
  <si>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</si>
  <si>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</si>
  <si>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</si>
  <si>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</si>
  <si>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</si>
  <si>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</si>
  <si>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</si>
  <si>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</si>
  <si>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</si>
  <si>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</si>
  <si>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</si>
  <si>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</si>
  <si>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</si>
  <si>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</si>
  <si>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</si>
  <si>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</si>
  <si>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</si>
  <si>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</si>
  <si>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</si>
  <si>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</si>
  <si>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</si>
  <si>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</si>
  <si>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</si>
  <si>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</si>
  <si>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</si>
  <si>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</si>
  <si>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</si>
  <si>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</si>
  <si>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</si>
  <si>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</si>
  <si>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</si>
  <si>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</si>
  <si>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</si>
  <si>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</si>
  <si>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</si>
  <si>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</si>
  <si>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</si>
  <si>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</si>
  <si>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</si>
  <si>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</si>
  <si>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</si>
  <si>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</si>
  <si>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</si>
  <si>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</si>
  <si>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</si>
  <si>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</si>
  <si>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</si>
  <si>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</si>
  <si>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</si>
  <si>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</si>
  <si>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</si>
  <si>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</si>
  <si>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</si>
  <si>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</si>
  <si>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</si>
  <si>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</si>
  <si>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</si>
  <si>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</si>
  <si>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</si>
  <si>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</si>
  <si>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</si>
  <si>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</si>
  <si>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</si>
  <si>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</si>
  <si>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</si>
  <si>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</si>
  <si>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</si>
  <si>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</si>
  <si>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</si>
  <si>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</si>
  <si>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</si>
  <si>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</si>
  <si>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</si>
  <si>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</si>
  <si>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</si>
  <si>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</si>
  <si>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</si>
  <si>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</si>
  <si>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</si>
  <si>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</si>
  <si>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</si>
  <si>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</si>
  <si>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</si>
  <si>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</si>
  <si>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</si>
  <si>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</si>
  <si>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</si>
  <si>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</si>
  <si>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</si>
  <si>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</si>
  <si>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</si>
  <si>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</si>
  <si>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</si>
  <si>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</si>
  <si>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</si>
  <si>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</si>
  <si>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</si>
  <si>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</si>
  <si>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</si>
  <si>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</si>
  <si>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</si>
  <si>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</si>
  <si>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</si>
  <si>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</si>
  <si>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</si>
  <si>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</si>
  <si>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</si>
  <si>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</si>
  <si>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</si>
  <si>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</si>
  <si>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</si>
  <si>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</si>
  <si>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</si>
  <si>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</si>
  <si>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</si>
  <si>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</si>
  <si>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</si>
  <si>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</si>
  <si>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</si>
  <si>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</si>
  <si>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</si>
  <si>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</si>
  <si>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</si>
  <si>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</si>
  <si>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</si>
  <si>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</si>
  <si>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</si>
  <si>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</si>
  <si>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</si>
  <si>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</si>
  <si>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</si>
  <si>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</si>
  <si>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</si>
  <si>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</si>
  <si>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</si>
  <si>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</si>
  <si>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</si>
  <si>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</si>
  <si>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</si>
  <si>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</si>
  <si>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</si>
  <si>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</si>
  <si>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</si>
  <si>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</si>
  <si>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</si>
  <si>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</si>
  <si>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</si>
  <si>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</si>
  <si>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</si>
  <si>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</si>
  <si>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</si>
  <si>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</si>
  <si>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</si>
  <si>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</si>
  <si>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</si>
  <si>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</si>
  <si>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</si>
  <si>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</si>
  <si>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</si>
  <si>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</si>
  <si>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</si>
  <si>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</si>
  <si>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</si>
  <si>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</si>
  <si>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</si>
  <si>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</si>
  <si>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</si>
  <si>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</si>
  <si>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</si>
  <si>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</si>
  <si>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</si>
  <si>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</si>
  <si>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</si>
  <si>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</si>
  <si>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</si>
  <si>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</si>
  <si>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</si>
  <si>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</si>
  <si>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</si>
  <si>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</si>
  <si>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</si>
  <si>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</si>
  <si>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</si>
  <si>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</si>
  <si>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</si>
  <si>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</si>
  <si>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</si>
  <si>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</si>
  <si>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</si>
  <si>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</si>
  <si>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</si>
  <si>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</si>
  <si>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</si>
  <si>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</si>
  <si>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</si>
  <si>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</si>
  <si>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</si>
  <si>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</si>
  <si>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</si>
  <si>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</si>
  <si>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</si>
  <si>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</si>
  <si>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</si>
  <si>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</si>
  <si>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</si>
  <si>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</si>
  <si>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</si>
  <si>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</si>
  <si>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</si>
  <si>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</si>
  <si>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</si>
  <si>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</si>
  <si>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</si>
  <si>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</si>
  <si>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</si>
  <si>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</si>
  <si>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</si>
  <si>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</si>
  <si>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</si>
  <si>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</si>
  <si>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</si>
  <si>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</si>
  <si>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</si>
  <si>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</si>
  <si>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</si>
  <si>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</si>
  <si>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</si>
  <si>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</si>
  <si>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</si>
  <si>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</si>
  <si>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</si>
  <si>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</si>
  <si>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</si>
  <si>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</si>
  <si>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</si>
  <si>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</si>
  <si>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</si>
  <si>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</si>
  <si>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</si>
  <si>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</si>
  <si>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</si>
  <si>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</si>
  <si>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</si>
  <si>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</si>
  <si>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</si>
  <si>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</si>
  <si>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</si>
  <si>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</si>
  <si>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</si>
  <si>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</si>
  <si>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</si>
  <si>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</si>
  <si>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</si>
  <si>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</si>
  <si>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</si>
  <si>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</si>
  <si>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</si>
  <si>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</si>
  <si>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</si>
  <si>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</si>
  <si>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</si>
  <si>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</si>
  <si>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</si>
  <si>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</si>
  <si>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</si>
  <si>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</si>
  <si>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</si>
  <si>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</si>
  <si>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</si>
  <si>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</si>
  <si>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</si>
  <si>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</si>
  <si>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</si>
  <si>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</si>
  <si>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</si>
  <si>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</si>
  <si>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</si>
  <si>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</si>
  <si>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</si>
  <si>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</si>
  <si>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</si>
  <si>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</si>
  <si>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</si>
  <si>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</si>
  <si>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</si>
  <si>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</si>
  <si>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</si>
  <si>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</si>
  <si>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</si>
  <si>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</si>
  <si>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</si>
  <si>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</si>
  <si>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</si>
  <si>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</si>
  <si>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</si>
  <si>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</si>
  <si>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</si>
  <si>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</si>
  <si>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</si>
  <si>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</si>
  <si>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</si>
  <si>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</si>
  <si>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</si>
  <si>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</si>
  <si>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</si>
  <si>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</si>
  <si>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</si>
  <si>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</si>
  <si>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</si>
  <si>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</si>
  <si>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</si>
  <si>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</si>
  <si>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</si>
  <si>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</si>
  <si>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</si>
  <si>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</si>
  <si>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</si>
  <si>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</si>
  <si>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</si>
  <si>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</si>
  <si>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</si>
  <si>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</si>
  <si>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</si>
  <si>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</si>
  <si>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</si>
  <si>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</si>
  <si>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</si>
  <si>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</si>
  <si>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</si>
  <si>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</si>
  <si>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</si>
  <si>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</si>
  <si>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</si>
  <si>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</si>
  <si>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</si>
  <si>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</si>
  <si>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</si>
  <si>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</si>
  <si>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</si>
  <si>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</si>
  <si>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</si>
  <si>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</si>
  <si>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</si>
  <si>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</si>
  <si>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</si>
  <si>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</si>
  <si>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</si>
  <si>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</si>
  <si>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</si>
  <si>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</si>
  <si>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</si>
  <si>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</si>
  <si>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</si>
  <si>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</si>
  <si>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</si>
  <si>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</si>
  <si>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</si>
  <si>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</si>
  <si>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</si>
  <si>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</si>
  <si>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</si>
  <si>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</si>
  <si>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</si>
  <si>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</si>
  <si>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</si>
  <si>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</si>
  <si>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</si>
  <si>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</si>
  <si>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</si>
  <si>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</si>
  <si>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</si>
  <si>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</si>
  <si>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</si>
  <si>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</si>
  <si>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</si>
  <si>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</si>
  <si>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</si>
  <si>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</si>
  <si>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</si>
  <si>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</si>
  <si>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</si>
  <si>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</si>
  <si>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</si>
  <si>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</si>
  <si>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</si>
  <si>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</si>
  <si>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</si>
  <si>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</si>
  <si>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</si>
  <si>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</si>
  <si>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</si>
  <si>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</si>
  <si>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</si>
  <si>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</si>
  <si>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</si>
  <si>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</si>
  <si>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</si>
  <si>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</si>
  <si>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</si>
  <si>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</si>
  <si>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</si>
  <si>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</si>
  <si>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</si>
  <si>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</si>
  <si>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</si>
  <si>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</si>
  <si>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</si>
  <si>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</si>
  <si>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</si>
  <si>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</si>
  <si>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</si>
  <si>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</si>
  <si>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</si>
  <si>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</si>
  <si>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</si>
  <si>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</si>
  <si>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</si>
  <si>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</si>
  <si>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</si>
  <si>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</si>
  <si>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</si>
  <si>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</si>
  <si>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</si>
  <si>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</si>
  <si>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</si>
  <si>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</si>
  <si>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</si>
  <si>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</si>
  <si>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</si>
  <si>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</si>
  <si>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</si>
  <si>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</si>
  <si>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</si>
  <si>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</si>
  <si>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</si>
  <si>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</si>
  <si>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</si>
  <si>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</si>
  <si>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</si>
  <si>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</si>
  <si>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</si>
  <si>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</si>
  <si>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</si>
  <si>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</si>
  <si>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</si>
  <si>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</si>
  <si>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</si>
  <si>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</si>
  <si>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</si>
  <si>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</si>
  <si>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</si>
  <si>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</si>
  <si>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</si>
  <si>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</si>
  <si>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</si>
  <si>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</si>
  <si>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</si>
  <si>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</si>
  <si>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</si>
  <si>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</si>
  <si>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</si>
  <si>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</si>
  <si>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</si>
  <si>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</si>
  <si>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</si>
  <si>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</si>
  <si>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</si>
  <si>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</si>
  <si>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</si>
  <si>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</si>
  <si>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</si>
  <si>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</si>
  <si>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</si>
  <si>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</si>
  <si>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</si>
  <si>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</si>
  <si>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</si>
  <si>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</si>
  <si>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</si>
  <si>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</si>
  <si>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</si>
  <si>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</si>
  <si>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</si>
  <si>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</si>
  <si>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</si>
  <si>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</si>
  <si>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</si>
  <si>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</si>
  <si>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</si>
  <si>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</si>
  <si>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</si>
  <si>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</si>
  <si>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</si>
  <si>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</si>
  <si>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</si>
  <si>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</si>
  <si>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</si>
  <si>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</si>
  <si>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</si>
  <si>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</si>
  <si>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</si>
  <si>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</si>
  <si>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</si>
  <si>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</si>
  <si>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</si>
  <si>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</si>
  <si>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</si>
  <si>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</si>
  <si>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</si>
  <si>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</si>
  <si>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</si>
  <si>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</si>
  <si>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</si>
  <si>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</si>
  <si>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</si>
  <si>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</si>
  <si>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</si>
  <si>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</si>
  <si>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</si>
  <si>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</si>
  <si>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</si>
  <si>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</si>
  <si>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</si>
  <si>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</si>
  <si>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</si>
  <si>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</si>
  <si>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</si>
  <si>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</si>
  <si>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</si>
  <si>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</si>
  <si>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</si>
  <si>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</si>
  <si>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</si>
  <si>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</si>
  <si>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</si>
  <si>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</si>
  <si>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</si>
  <si>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</si>
  <si>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</si>
  <si>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</si>
  <si>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</si>
  <si>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</si>
  <si>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</si>
  <si>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</si>
  <si>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</si>
  <si>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</si>
  <si>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</si>
  <si>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</si>
  <si>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</si>
  <si>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</si>
  <si>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</si>
  <si>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</si>
  <si>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</si>
  <si>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</si>
  <si>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</si>
  <si>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</si>
  <si>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</si>
  <si>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</si>
  <si>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</si>
  <si>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</si>
  <si>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</si>
  <si>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</si>
  <si>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</si>
  <si>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</si>
  <si>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</si>
  <si>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</si>
  <si>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</si>
  <si>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</si>
  <si>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</si>
  <si>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</si>
  <si>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</si>
  <si>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</si>
  <si>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</si>
  <si>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</si>
  <si>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</si>
  <si>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</si>
  <si>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</si>
  <si>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</si>
  <si>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</si>
  <si>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</si>
  <si>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</si>
  <si>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</si>
  <si>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</si>
  <si>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</si>
  <si>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</si>
  <si>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</si>
  <si>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</si>
  <si>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</si>
  <si>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</si>
  <si>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</si>
  <si>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</si>
  <si>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</si>
  <si>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</si>
  <si>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</si>
  <si>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</si>
  <si>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</si>
  <si>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</si>
  <si>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</si>
  <si>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</si>
  <si>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</si>
  <si>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</si>
  <si>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</si>
  <si>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</si>
  <si>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</si>
  <si>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</si>
  <si>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</si>
  <si>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</si>
  <si>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</si>
  <si>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</si>
  <si>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</si>
  <si>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</si>
  <si>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</si>
  <si>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</si>
  <si>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</si>
  <si>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</si>
  <si>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</si>
  <si>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</si>
  <si>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</si>
  <si>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</si>
  <si>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</si>
  <si>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</si>
  <si>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</si>
  <si>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</si>
  <si>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</si>
  <si>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</si>
  <si>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</si>
  <si>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</si>
  <si>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</si>
  <si>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</si>
  <si>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</si>
  <si>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</si>
  <si>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</si>
  <si>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</si>
  <si>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</si>
  <si>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</si>
  <si>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</si>
  <si>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</si>
  <si>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</si>
  <si>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</si>
  <si>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</si>
  <si>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</si>
  <si>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</si>
  <si>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</si>
  <si>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</si>
  <si>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</si>
  <si>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</si>
  <si>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</si>
  <si>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</si>
  <si>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</si>
  <si>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</si>
  <si>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</si>
  <si>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</si>
  <si>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</si>
  <si>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</si>
  <si>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</si>
  <si>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</si>
  <si>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</si>
  <si>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</si>
  <si>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</si>
  <si>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</si>
  <si>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</si>
  <si>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</si>
  <si>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</si>
  <si>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</si>
  <si>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</si>
  <si>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</si>
  <si>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</si>
  <si>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</si>
  <si>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</si>
  <si>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</si>
  <si>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</si>
  <si>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</si>
  <si>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</si>
  <si>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</si>
  <si>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</si>
  <si>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</si>
  <si>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</si>
  <si>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</si>
  <si>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</si>
  <si>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</si>
  <si>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</si>
  <si>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</si>
  <si>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</si>
  <si>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</si>
  <si>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</si>
  <si>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</si>
  <si>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</si>
  <si>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</si>
  <si>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</si>
  <si>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</si>
  <si>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</si>
  <si>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</si>
  <si>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</si>
  <si>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</si>
  <si>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</si>
  <si>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</si>
  <si>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</si>
  <si>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</si>
  <si>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</si>
  <si>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</si>
  <si>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</si>
  <si>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</si>
  <si>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</si>
  <si>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</si>
  <si>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</si>
  <si>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</si>
  <si>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</si>
  <si>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</si>
  <si>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</si>
  <si>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</si>
  <si>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</si>
  <si>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</si>
  <si>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</si>
  <si>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</si>
  <si>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</si>
  <si>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</si>
  <si>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</si>
  <si>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</si>
  <si>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</si>
  <si>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</si>
  <si>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</si>
  <si>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</si>
  <si>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</si>
  <si>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</si>
  <si>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</si>
  <si>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</si>
  <si>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</si>
  <si>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</si>
  <si>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</si>
  <si>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</si>
  <si>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</si>
  <si>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</si>
  <si>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</si>
  <si>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</si>
  <si>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</si>
  <si>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</si>
  <si>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</si>
  <si>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</si>
  <si>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</si>
  <si>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</si>
  <si>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</si>
  <si>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</si>
  <si>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</si>
  <si>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</si>
  <si>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</si>
  <si>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</si>
  <si>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</si>
  <si>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</si>
  <si>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</si>
  <si>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</si>
  <si>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</si>
  <si>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</si>
  <si>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</si>
  <si>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</si>
  <si>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</si>
  <si>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</si>
  <si>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</si>
  <si>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</si>
  <si>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</si>
  <si>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</si>
  <si>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</si>
  <si>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</si>
  <si>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</si>
  <si>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</si>
  <si>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</si>
  <si>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</si>
  <si>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</si>
  <si>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</si>
  <si>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</si>
  <si>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</si>
  <si>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</si>
  <si>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</si>
  <si>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</si>
  <si>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</si>
  <si>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</si>
  <si>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</si>
  <si>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</si>
  <si>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</si>
  <si>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</si>
  <si>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</si>
  <si>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</si>
  <si>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</si>
  <si>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</si>
  <si>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</si>
  <si>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</si>
  <si>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</si>
  <si>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</si>
  <si>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</si>
  <si>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</si>
  <si>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</si>
  <si>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</si>
  <si>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</si>
  <si>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</si>
  <si>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</si>
  <si>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</si>
  <si>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</si>
  <si>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</si>
  <si>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</si>
  <si>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</si>
  <si>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</si>
  <si>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</si>
  <si>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</si>
  <si>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</si>
  <si>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</si>
  <si>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</si>
  <si>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</si>
  <si>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</si>
  <si>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</si>
  <si>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</si>
  <si>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</si>
  <si>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</si>
  <si>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</si>
  <si>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</si>
  <si>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</si>
  <si>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</si>
  <si>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</si>
  <si>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</si>
  <si>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</si>
  <si>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</si>
  <si>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</si>
  <si>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</si>
  <si>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</si>
  <si>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</si>
  <si>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</si>
  <si>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</si>
  <si>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</si>
  <si>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</si>
  <si>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</si>
  <si>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</si>
  <si>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</si>
  <si>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</si>
  <si>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</si>
  <si>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</si>
  <si>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</si>
  <si>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</si>
  <si>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</si>
  <si>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</si>
  <si>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</si>
  <si>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</si>
  <si>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</si>
  <si>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</si>
  <si>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</si>
  <si>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</si>
  <si>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</si>
  <si>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</si>
  <si>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</si>
  <si>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</si>
  <si>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</si>
  <si>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</si>
  <si>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</si>
  <si>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</si>
  <si>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</si>
  <si>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</si>
  <si>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</si>
  <si>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</si>
  <si>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</si>
  <si>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</si>
  <si>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</si>
  <si>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</si>
  <si>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</si>
  <si>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</si>
  <si>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</si>
  <si>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</si>
  <si>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</si>
  <si>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</si>
  <si>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</si>
  <si>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</si>
  <si>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</si>
  <si>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</si>
  <si>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</si>
  <si>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</si>
  <si>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</si>
  <si>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</si>
  <si>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</si>
  <si>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</si>
  <si>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</si>
  <si>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</si>
  <si>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</si>
  <si>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</si>
  <si>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</si>
  <si>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</si>
  <si>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</si>
  <si>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</si>
  <si>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</si>
  <si>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</si>
  <si>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</si>
  <si>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</si>
  <si>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</si>
  <si>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</si>
  <si>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</si>
  <si>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</si>
  <si>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</si>
  <si>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</si>
  <si>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</si>
  <si>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</si>
  <si>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</si>
  <si>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</si>
  <si>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</si>
  <si>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</si>
  <si>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</si>
  <si>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</si>
  <si>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</si>
  <si>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</si>
  <si>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</si>
  <si>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</si>
  <si>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</si>
  <si>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</si>
  <si>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</si>
  <si>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</si>
  <si>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</si>
  <si>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</si>
  <si>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</si>
  <si>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</si>
  <si>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</si>
  <si>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</si>
  <si>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</si>
  <si>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</si>
  <si>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</si>
  <si>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</si>
  <si>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</si>
  <si>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</si>
  <si>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</si>
  <si>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</si>
  <si>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</si>
  <si>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</si>
  <si>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</si>
  <si>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</si>
  <si>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</si>
  <si>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</si>
  <si>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</si>
  <si>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</si>
  <si>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</si>
  <si>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</si>
  <si>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</si>
  <si>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</si>
  <si>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</si>
  <si>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</si>
  <si>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</si>
  <si>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</si>
  <si>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</si>
  <si>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</si>
  <si>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</si>
  <si>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</si>
  <si>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</si>
  <si>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</si>
  <si>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</si>
  <si>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</si>
  <si>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</si>
  <si>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</si>
  <si>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</si>
  <si>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</si>
  <si>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</si>
  <si>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</si>
  <si>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</si>
  <si>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</si>
  <si>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</si>
  <si>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</si>
  <si>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</si>
  <si>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</si>
  <si>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</si>
  <si>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</si>
  <si>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</si>
  <si>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</si>
  <si>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</si>
  <si>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</si>
  <si>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</si>
  <si>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</si>
  <si>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</si>
  <si>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</si>
  <si>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</si>
  <si>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</si>
  <si>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</si>
  <si>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</si>
  <si>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</si>
  <si>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</si>
  <si>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</si>
  <si>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</si>
  <si>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</si>
  <si>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</si>
  <si>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</si>
  <si>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</si>
  <si>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</si>
  <si>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</si>
  <si>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</si>
  <si>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</si>
  <si>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</si>
  <si>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</si>
  <si>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</si>
  <si>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</si>
  <si>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</si>
  <si>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</si>
  <si>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</si>
  <si>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</si>
  <si>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</si>
  <si>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</si>
  <si>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</si>
  <si>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</si>
  <si>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</si>
  <si>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</si>
  <si>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</si>
  <si>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</si>
  <si>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</si>
  <si>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</si>
  <si>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</si>
  <si>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</si>
  <si>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</si>
  <si>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</si>
  <si>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</si>
  <si>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</si>
  <si>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</si>
  <si>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</si>
  <si>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</si>
  <si>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</si>
  <si>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</si>
  <si>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</si>
  <si>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</si>
  <si>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</si>
  <si>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</si>
  <si>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</si>
  <si>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</si>
  <si>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</si>
  <si>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</si>
  <si>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</si>
  <si>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</si>
  <si>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</si>
  <si>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</si>
  <si>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</si>
  <si>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</si>
  <si>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</si>
  <si>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</si>
  <si>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</si>
  <si>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</si>
  <si>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</si>
  <si>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</si>
  <si>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</si>
  <si>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</si>
  <si>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</si>
  <si>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</si>
  <si>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</si>
  <si>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</si>
  <si>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</si>
  <si>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</si>
  <si>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</si>
  <si>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</si>
  <si>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</si>
  <si>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</si>
  <si>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</si>
  <si>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</si>
  <si>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</si>
  <si>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</si>
  <si>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</si>
  <si>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</si>
  <si>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</si>
  <si>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</si>
  <si>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</si>
  <si>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</si>
  <si>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</si>
  <si>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</si>
  <si>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</si>
  <si>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</si>
  <si>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</si>
  <si>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</si>
  <si>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</si>
  <si>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</si>
  <si>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</si>
  <si>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</si>
  <si>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</si>
  <si>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</si>
  <si>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</si>
  <si>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</si>
  <si>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</si>
  <si>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</si>
  <si>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</si>
  <si>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</si>
  <si>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</si>
  <si>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</si>
  <si>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</si>
  <si>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</si>
  <si>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</si>
  <si>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</si>
  <si>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</si>
  <si>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</si>
  <si>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</si>
  <si>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</si>
  <si>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</si>
  <si>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</si>
  <si>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</si>
  <si>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</si>
  <si>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</si>
  <si>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</si>
  <si>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</si>
  <si>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</si>
  <si>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</si>
  <si>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</si>
  <si>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</si>
  <si>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</si>
  <si>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</si>
  <si>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</si>
  <si>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</si>
  <si>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</si>
  <si>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</si>
  <si>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</si>
  <si>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</si>
  <si>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</si>
  <si>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</si>
  <si>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</si>
  <si>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</si>
  <si>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</si>
  <si>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</si>
  <si>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</si>
  <si>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</si>
  <si>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</si>
  <si>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</si>
  <si>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</si>
  <si>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</si>
  <si>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</si>
  <si>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</si>
  <si>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</si>
  <si>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</si>
  <si>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</si>
  <si>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</si>
  <si>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</si>
  <si>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</si>
  <si>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</si>
  <si>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</si>
  <si>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</si>
  <si>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</si>
  <si>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</si>
  <si>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</si>
  <si>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</si>
  <si>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</si>
  <si>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</si>
  <si>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</si>
  <si>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</si>
  <si>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</si>
  <si>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</si>
  <si>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</si>
  <si>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</si>
  <si>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</si>
  <si>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</si>
  <si>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</si>
  <si>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</si>
  <si>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</si>
  <si>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</si>
  <si>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</si>
  <si>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</si>
  <si>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</si>
  <si>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</si>
  <si>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</si>
  <si>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</si>
  <si>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</si>
  <si>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</si>
  <si>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</si>
  <si>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</si>
  <si>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</si>
  <si>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</si>
  <si>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</si>
  <si>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</si>
  <si>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</si>
  <si>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</si>
  <si>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</si>
  <si>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</si>
  <si>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</si>
  <si>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</si>
  <si>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</si>
  <si>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</si>
  <si>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</si>
  <si>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</si>
  <si>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</si>
  <si>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</si>
  <si>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</si>
  <si>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</si>
  <si>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</si>
  <si>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</si>
  <si>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</si>
  <si>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</si>
  <si>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</si>
  <si>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</si>
  <si>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</si>
  <si>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</si>
  <si>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</si>
  <si>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</si>
  <si>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</si>
  <si>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</si>
  <si>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</si>
  <si>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</si>
  <si>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</si>
  <si>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</si>
  <si>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</si>
  <si>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</si>
  <si>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</si>
  <si>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</si>
  <si>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</si>
  <si>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</si>
  <si>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</si>
  <si>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</si>
  <si>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</si>
  <si>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</si>
  <si>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</si>
  <si>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</si>
  <si>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</si>
  <si>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</si>
  <si>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</si>
  <si>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</si>
  <si>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</si>
  <si>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</si>
  <si>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</si>
  <si>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</si>
  <si>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</si>
  <si>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</si>
  <si>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</si>
  <si>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</si>
  <si>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</si>
  <si>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</si>
  <si>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</si>
  <si>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</si>
  <si>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</si>
  <si>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</si>
  <si>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</si>
  <si>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</si>
  <si>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</si>
  <si>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</si>
  <si>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</si>
  <si>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</si>
  <si>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</si>
  <si>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</si>
  <si>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</si>
  <si>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</si>
  <si>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</si>
  <si>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</si>
  <si>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</si>
  <si>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</si>
  <si>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</si>
  <si>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</si>
  <si>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</si>
  <si>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</si>
  <si>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</si>
  <si>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</si>
  <si>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</si>
  <si>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</si>
  <si>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</si>
  <si>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</si>
  <si>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</si>
  <si>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</si>
  <si>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</si>
  <si>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</si>
  <si>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</si>
  <si>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</si>
  <si>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</si>
  <si>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</si>
  <si>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</si>
  <si>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</si>
  <si>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</si>
  <si>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</si>
  <si>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</si>
  <si>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</si>
  <si>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</si>
  <si>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</si>
  <si>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</si>
  <si>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</si>
  <si>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</si>
  <si>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</si>
  <si>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</si>
  <si>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</si>
  <si>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</si>
  <si>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</si>
  <si>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</si>
  <si>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</si>
  <si>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</si>
  <si>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</si>
  <si>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</si>
  <si>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</si>
  <si>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</si>
  <si>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</si>
  <si>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</si>
  <si>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</si>
  <si>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</si>
  <si>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</si>
  <si>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</si>
  <si>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</si>
  <si>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</si>
  <si>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</si>
  <si>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</si>
  <si>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</si>
  <si>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</si>
  <si>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</si>
  <si>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</si>
  <si>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</si>
  <si>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</si>
  <si>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</si>
  <si>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</si>
  <si>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</si>
  <si>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</si>
  <si>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</si>
  <si>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</si>
  <si>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</si>
  <si>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</si>
  <si>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</si>
  <si>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</si>
  <si>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</si>
  <si>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</si>
  <si>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</si>
  <si>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</si>
  <si>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</si>
  <si>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</si>
  <si>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</si>
  <si>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</si>
  <si>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</si>
  <si>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</si>
  <si>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</si>
  <si>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</si>
  <si>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</si>
  <si>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</si>
  <si>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</si>
  <si>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</si>
  <si>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</si>
  <si>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</si>
  <si>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</si>
  <si>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</si>
  <si>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</si>
  <si>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</si>
  <si>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</si>
  <si>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</si>
  <si>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</si>
  <si>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</si>
  <si>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</si>
  <si>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</si>
  <si>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</si>
  <si>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</si>
  <si>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</si>
  <si>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</si>
  <si>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</si>
  <si>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</si>
  <si>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</si>
  <si>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</si>
  <si>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</si>
  <si>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</si>
  <si>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</si>
  <si>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</si>
  <si>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</si>
  <si>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</si>
  <si>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</si>
  <si>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</si>
  <si>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</si>
  <si>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</si>
  <si>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</si>
  <si>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</si>
  <si>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</si>
  <si>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</si>
  <si>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</si>
  <si>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</si>
  <si>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</si>
  <si>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</si>
  <si>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</si>
  <si>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</si>
  <si>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</si>
  <si>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</si>
  <si>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</si>
  <si>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</si>
  <si>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</si>
  <si>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</si>
  <si>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</si>
  <si>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</si>
  <si>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</si>
  <si>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</si>
  <si>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</si>
  <si>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</si>
  <si>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</si>
  <si>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</si>
  <si>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</si>
  <si>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</si>
  <si>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</si>
  <si>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</si>
  <si>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</si>
  <si>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</si>
  <si>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</si>
  <si>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</si>
  <si>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</si>
  <si>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</si>
  <si>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</si>
  <si>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</si>
  <si>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</si>
  <si>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</si>
  <si>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</si>
  <si>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</si>
  <si>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</si>
  <si>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</si>
  <si>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</si>
  <si>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</si>
  <si>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</si>
  <si>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</si>
  <si>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</si>
  <si>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</si>
  <si>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</si>
  <si>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</si>
  <si>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</si>
  <si>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</si>
  <si>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</si>
  <si>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</si>
  <si>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</si>
  <si>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</si>
  <si>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</si>
  <si>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</si>
  <si>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</si>
  <si>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</si>
  <si>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</si>
  <si>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</si>
  <si>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</si>
  <si>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</si>
  <si>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</si>
  <si>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</si>
  <si>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</si>
  <si>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</si>
  <si>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</si>
  <si>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</si>
  <si>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</si>
  <si>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</si>
  <si>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</si>
  <si>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</si>
  <si>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</si>
  <si>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</si>
  <si>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</si>
  <si>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</si>
  <si>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</si>
  <si>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</si>
  <si>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</si>
  <si>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</si>
  <si>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</si>
  <si>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</si>
  <si>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</si>
  <si>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</si>
  <si>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</si>
  <si>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</si>
  <si>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</si>
  <si>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</si>
  <si>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</si>
  <si>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</si>
  <si>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</si>
  <si>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</si>
  <si>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</si>
  <si>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</si>
  <si>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</si>
  <si>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</si>
  <si>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</si>
  <si>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</si>
  <si>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</si>
  <si>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</si>
  <si>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</si>
  <si>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</si>
  <si>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</si>
  <si>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</si>
  <si>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</si>
  <si>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</si>
  <si>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</si>
  <si>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</si>
  <si>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</si>
  <si>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</si>
  <si>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</si>
  <si>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</si>
  <si>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</si>
  <si>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</si>
  <si>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</si>
  <si>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</si>
  <si>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</si>
  <si>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</si>
  <si>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</si>
  <si>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</si>
  <si>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</si>
  <si>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</si>
  <si>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</si>
  <si>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</si>
  <si>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</si>
  <si>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</si>
  <si>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</si>
  <si>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</si>
  <si>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</si>
  <si>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</si>
  <si>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</si>
  <si>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</si>
  <si>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</si>
  <si>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</si>
  <si>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</si>
  <si>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</si>
  <si>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</si>
  <si>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</si>
  <si>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</si>
  <si>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</si>
  <si>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</si>
  <si>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</si>
  <si>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</si>
  <si>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</si>
  <si>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</si>
  <si>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</si>
  <si>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</si>
  <si>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</si>
  <si>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</si>
  <si>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</si>
  <si>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</si>
  <si>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</si>
  <si>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</si>
  <si>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</si>
  <si>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</si>
  <si>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</si>
  <si>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</si>
  <si>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</si>
  <si>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</si>
  <si>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</si>
  <si>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</si>
  <si>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</si>
  <si>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</si>
  <si>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</si>
  <si>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</si>
  <si>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</si>
  <si>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</si>
  <si>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</si>
  <si>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</si>
  <si>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</si>
  <si>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</si>
  <si>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</si>
  <si>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</si>
  <si>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</si>
  <si>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</si>
  <si>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</si>
  <si>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</si>
  <si>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</si>
  <si>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</si>
  <si>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</si>
  <si>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</si>
  <si>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</si>
  <si>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</si>
  <si>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</si>
  <si>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</si>
  <si>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</si>
  <si>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</si>
  <si>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</si>
  <si>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</si>
  <si>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</si>
  <si>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</si>
  <si>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</si>
  <si>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</si>
  <si>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</si>
  <si>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</si>
  <si>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</si>
  <si>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</si>
  <si>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</si>
  <si>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</si>
  <si>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</si>
  <si>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</si>
  <si>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</si>
  <si>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</si>
  <si>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</si>
  <si>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</si>
  <si>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</si>
  <si>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</si>
  <si>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</si>
  <si>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</si>
  <si>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</si>
  <si>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</si>
  <si>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</si>
  <si>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</si>
  <si>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</si>
  <si>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</si>
  <si>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</si>
  <si>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</si>
  <si>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</si>
  <si>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</si>
  <si>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</si>
  <si>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</si>
  <si>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</si>
  <si>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</si>
  <si>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</si>
  <si>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</si>
  <si>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</si>
  <si>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</si>
  <si>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</si>
  <si>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</si>
  <si>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</si>
  <si>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</si>
  <si>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</si>
  <si>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</si>
  <si>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</si>
  <si>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</si>
  <si>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</si>
  <si>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</si>
  <si>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</si>
  <si>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</si>
  <si>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</si>
  <si>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</si>
  <si>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</si>
  <si>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</si>
  <si>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</si>
  <si>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</si>
  <si>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</si>
  <si>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</si>
  <si>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</si>
  <si>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</si>
  <si>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</si>
  <si>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</si>
  <si>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</si>
  <si>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</si>
  <si>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</si>
  <si>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</si>
  <si>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</si>
  <si>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</si>
  <si>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</si>
  <si>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</si>
  <si>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</si>
  <si>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</si>
  <si>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</si>
  <si>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</si>
  <si>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</si>
  <si>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</si>
  <si>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</si>
  <si>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</si>
  <si>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</si>
  <si>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</si>
  <si>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</si>
  <si>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</si>
  <si>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</si>
  <si>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</si>
  <si>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</si>
  <si>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</si>
  <si>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</si>
  <si>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</si>
  <si>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</si>
  <si>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</si>
  <si>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</si>
  <si>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</si>
  <si>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</si>
  <si>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</si>
  <si>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</si>
  <si>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</si>
  <si>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</si>
  <si>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</si>
  <si>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</si>
  <si>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</si>
  <si>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</si>
  <si>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</si>
  <si>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</si>
  <si>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</si>
  <si>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</si>
  <si>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</si>
  <si>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</si>
  <si>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</si>
  <si>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</si>
  <si>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</si>
  <si>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</si>
  <si>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</si>
  <si>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</si>
  <si>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</si>
  <si>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</si>
  <si>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</si>
  <si>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</si>
  <si>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</si>
  <si>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</si>
  <si>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</si>
  <si>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</si>
  <si>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</si>
  <si>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</si>
  <si>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</si>
  <si>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</si>
  <si>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</si>
  <si>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</si>
  <si>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</si>
  <si>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</si>
  <si>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</si>
  <si>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</si>
  <si>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</si>
  <si>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</si>
  <si>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</si>
  <si>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</si>
  <si>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</si>
  <si>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</si>
  <si>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</si>
  <si>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</si>
  <si>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</si>
  <si>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</si>
  <si>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</si>
  <si>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</si>
  <si>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</si>
  <si>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</si>
  <si>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</si>
  <si>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</si>
  <si>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</si>
  <si>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</si>
  <si>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</si>
  <si>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</si>
  <si>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</si>
  <si>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</si>
  <si>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</si>
  <si>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</si>
  <si>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</si>
  <si>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</si>
  <si>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</si>
  <si>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</si>
  <si>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</si>
  <si>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</si>
  <si>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</si>
  <si>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</si>
  <si>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</si>
  <si>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</si>
  <si>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</si>
  <si>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</si>
  <si>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</si>
  <si>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</si>
  <si>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</si>
  <si>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</si>
  <si>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</si>
  <si>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</si>
  <si>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</si>
  <si>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</si>
  <si>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</si>
  <si>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</si>
  <si>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</si>
  <si>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</si>
  <si>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</si>
  <si>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</si>
  <si>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</si>
  <si>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</si>
  <si>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</si>
  <si>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</si>
  <si>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</si>
  <si>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</si>
  <si>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</si>
  <si>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</si>
  <si>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</si>
  <si>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</si>
  <si>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</si>
  <si>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</si>
  <si>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</si>
  <si>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</si>
  <si>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</si>
  <si>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</si>
  <si>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</si>
  <si>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</si>
  <si>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</si>
  <si>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</si>
  <si>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</si>
  <si>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</si>
  <si>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</si>
  <si>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</si>
  <si>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</si>
  <si>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</si>
  <si>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</si>
  <si>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</si>
  <si>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</si>
  <si>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</si>
  <si>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</si>
  <si>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</si>
  <si>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</si>
  <si>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</si>
  <si>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</si>
  <si>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</si>
  <si>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</si>
  <si>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</si>
  <si>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</si>
  <si>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</si>
  <si>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</si>
  <si>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</si>
  <si>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</si>
  <si>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</si>
  <si>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</si>
  <si>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</si>
  <si>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</si>
  <si>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</si>
  <si>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</si>
  <si>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</si>
  <si>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</si>
  <si>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</si>
  <si>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</si>
  <si>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</si>
  <si>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</si>
  <si>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</si>
  <si>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</si>
  <si>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</si>
  <si>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</si>
  <si>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</si>
  <si>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</si>
  <si>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</si>
  <si>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</si>
  <si>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</si>
  <si>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</si>
  <si>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</si>
  <si>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</si>
  <si>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</si>
  <si>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</si>
  <si>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</si>
  <si>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</si>
  <si>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</si>
  <si>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</si>
  <si>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</si>
  <si>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</si>
  <si>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</si>
  <si>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</si>
  <si>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</si>
  <si>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</si>
  <si>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</si>
  <si>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</si>
  <si>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</si>
  <si>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</si>
  <si>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</si>
  <si>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</si>
  <si>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</si>
  <si>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</si>
  <si>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</si>
  <si>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</si>
  <si>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</si>
  <si>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</si>
  <si>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</si>
  <si>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</si>
  <si>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</si>
  <si>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</si>
  <si>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</si>
  <si>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</si>
  <si>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</si>
  <si>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</si>
  <si>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</si>
  <si>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</si>
  <si>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</si>
  <si>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</si>
  <si>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</si>
  <si>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</si>
  <si>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</si>
  <si>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</si>
  <si>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</si>
  <si>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</si>
  <si>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</si>
  <si>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</si>
  <si>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</si>
  <si>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</si>
  <si>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</si>
  <si>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</si>
  <si>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</si>
  <si>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</si>
  <si>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</si>
  <si>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</si>
  <si>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</si>
  <si>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</si>
  <si>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</si>
  <si>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</si>
  <si>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</si>
  <si>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</si>
  <si>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</si>
  <si>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</si>
  <si>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</si>
  <si>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</si>
  <si>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</si>
  <si>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</si>
  <si>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</si>
  <si>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</si>
  <si>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</si>
  <si>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</si>
  <si>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</si>
  <si>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</si>
  <si>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</si>
  <si>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</si>
  <si>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</si>
  <si>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</si>
  <si>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</si>
  <si>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</si>
  <si>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</si>
  <si>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</si>
  <si>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</si>
  <si>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</si>
  <si>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</si>
  <si>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</si>
  <si>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</si>
  <si>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</si>
  <si>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</si>
  <si>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</si>
  <si>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</si>
  <si>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</si>
  <si>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</si>
  <si>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</si>
  <si>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</si>
  <si>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</si>
  <si>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</si>
  <si>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</si>
  <si>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</si>
  <si>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</si>
  <si>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</si>
  <si>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</si>
  <si>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</si>
  <si>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</si>
  <si>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</si>
  <si>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</si>
  <si>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</si>
  <si>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</si>
  <si>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</si>
  <si>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</si>
  <si>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</si>
  <si>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</si>
  <si>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</si>
  <si>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</si>
  <si>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</si>
  <si>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</si>
  <si>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</si>
  <si>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</si>
  <si>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</si>
  <si>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</si>
  <si>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</si>
  <si>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</si>
  <si>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</si>
  <si>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</si>
  <si>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</si>
  <si>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</si>
  <si>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</si>
  <si>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</si>
  <si>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</si>
  <si>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</si>
  <si>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</si>
  <si>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</si>
  <si>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</si>
  <si>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</si>
  <si>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</si>
  <si>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</si>
  <si>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</si>
  <si>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</si>
  <si>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</si>
  <si>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</si>
  <si>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</si>
  <si>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</si>
  <si>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</si>
  <si>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</si>
  <si>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</si>
  <si>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</si>
  <si>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</si>
  <si>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</si>
  <si>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</si>
  <si>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</si>
  <si>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</si>
  <si>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</si>
  <si>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</si>
  <si>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</si>
  <si>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</si>
  <si>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</si>
  <si>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</si>
  <si>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</si>
  <si>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</si>
  <si>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</si>
  <si>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</si>
  <si>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</si>
  <si>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</si>
  <si>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</si>
  <si>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</si>
  <si>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</si>
  <si>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</si>
  <si>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</si>
  <si>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</si>
  <si>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</si>
  <si>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</si>
  <si>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</si>
  <si>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</si>
  <si>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</si>
  <si>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</si>
  <si>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</si>
  <si>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</si>
  <si>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</si>
  <si>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</si>
  <si>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</si>
  <si>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</si>
  <si>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</si>
  <si>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</si>
  <si>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</si>
  <si>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</si>
  <si>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</si>
  <si>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</si>
  <si>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</si>
  <si>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</si>
  <si>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</si>
  <si>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</si>
  <si>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</si>
  <si>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</si>
  <si>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</si>
  <si>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</si>
  <si>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</si>
  <si>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</si>
  <si>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</si>
  <si>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</si>
  <si>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</si>
  <si>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</si>
  <si>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</si>
  <si>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</si>
  <si>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</si>
  <si>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</si>
  <si>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</si>
  <si>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</si>
  <si>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</si>
  <si>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</si>
  <si>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</si>
  <si>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</si>
  <si>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</si>
  <si>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</si>
  <si>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</si>
  <si>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</si>
  <si>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</si>
  <si>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</si>
  <si>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</si>
  <si>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</si>
  <si>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</si>
  <si>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</si>
  <si>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</si>
  <si>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</si>
  <si>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</si>
  <si>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</si>
  <si>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</si>
  <si>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</si>
  <si>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</si>
  <si>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</si>
  <si>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</si>
  <si>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</si>
  <si>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</si>
  <si>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</si>
  <si>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</si>
  <si>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</si>
  <si>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</si>
  <si>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</si>
  <si>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</si>
  <si>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</si>
  <si>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</si>
  <si>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</si>
  <si>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</si>
  <si>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</si>
  <si>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</si>
  <si>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</si>
  <si>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</si>
  <si>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</si>
  <si>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</si>
  <si>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</si>
  <si>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</si>
  <si>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</si>
  <si>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</si>
  <si>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</si>
  <si>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</si>
  <si>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</si>
  <si>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</si>
  <si>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</si>
  <si>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</si>
  <si>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</si>
  <si>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</si>
  <si>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</si>
  <si>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</si>
  <si>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</si>
  <si>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</si>
  <si>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</si>
  <si>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</si>
  <si>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</si>
  <si>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</si>
  <si>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</si>
  <si>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</si>
  <si>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</si>
  <si>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</si>
  <si>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</si>
  <si>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</si>
  <si>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</si>
  <si>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</si>
  <si>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</si>
  <si>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</si>
  <si>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</si>
  <si>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</si>
  <si>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</si>
  <si>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</si>
  <si>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</si>
  <si>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</si>
  <si>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</si>
  <si>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</si>
  <si>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</si>
  <si>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</si>
  <si>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</si>
  <si>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</si>
  <si>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</si>
  <si>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</si>
  <si>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</si>
  <si>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</si>
  <si>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</si>
  <si>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</si>
  <si>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</si>
  <si>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</si>
  <si>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</si>
  <si>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</si>
  <si>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</si>
  <si>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</si>
  <si>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</si>
  <si>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</si>
  <si>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</si>
  <si>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</si>
  <si>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</si>
  <si>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</si>
  <si>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</si>
  <si>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</si>
  <si>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</si>
  <si>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</si>
  <si>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</si>
  <si>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</si>
  <si>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</si>
  <si>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</si>
  <si>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</si>
  <si>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</si>
  <si>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</si>
  <si>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</si>
  <si>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</si>
  <si>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</si>
  <si>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</si>
  <si>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</si>
  <si>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</si>
  <si>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</si>
  <si>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</si>
  <si>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</si>
  <si>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</si>
  <si>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</si>
  <si>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</si>
  <si>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</si>
  <si>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</si>
  <si>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</si>
  <si>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</si>
  <si>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</si>
  <si>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</si>
  <si>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</si>
  <si>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</si>
  <si>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</si>
  <si>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</si>
  <si>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</si>
  <si>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</si>
  <si>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</si>
  <si>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</si>
  <si>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</si>
  <si>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</si>
  <si>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</si>
  <si>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</si>
  <si>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</si>
  <si>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</si>
  <si>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</si>
  <si>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</si>
  <si>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</si>
  <si>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</si>
  <si>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</si>
  <si>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</si>
  <si>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</si>
  <si>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</si>
  <si>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</si>
  <si>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</si>
  <si>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</si>
  <si>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</si>
  <si>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</si>
  <si>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</si>
  <si>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</si>
  <si>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</si>
  <si>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</si>
  <si>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</si>
  <si>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</si>
  <si>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</si>
  <si>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</si>
  <si>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</si>
  <si>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</si>
  <si>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</si>
  <si>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</si>
  <si>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</si>
  <si>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</si>
  <si>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</si>
  <si>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</si>
  <si>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</si>
  <si>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</si>
  <si>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</si>
  <si>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</si>
  <si>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</si>
  <si>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</si>
  <si>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</si>
  <si>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</si>
  <si>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</si>
  <si>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</si>
  <si>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</si>
  <si>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</si>
  <si>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</si>
  <si>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</si>
  <si>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</si>
  <si>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</si>
  <si>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</si>
  <si>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</si>
  <si>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</si>
  <si>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</si>
  <si>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</si>
  <si>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</si>
  <si>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</si>
  <si>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</si>
  <si>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</si>
  <si>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</si>
  <si>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</si>
  <si>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</si>
  <si>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</si>
  <si>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</si>
  <si>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</si>
  <si>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</si>
  <si>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</si>
  <si>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</si>
  <si>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</si>
  <si>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</si>
  <si>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</si>
  <si>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</si>
  <si>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</si>
  <si>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</si>
  <si>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</si>
  <si>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</si>
  <si>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</si>
  <si>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</si>
  <si>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</si>
  <si>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</si>
  <si>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</si>
  <si>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</si>
  <si>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</si>
  <si>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</si>
  <si>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</si>
  <si>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</si>
  <si>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</si>
  <si>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</si>
  <si>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</si>
  <si>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</si>
  <si>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</si>
  <si>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</si>
  <si>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</si>
  <si>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</si>
  <si>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</si>
  <si>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</si>
  <si>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</si>
  <si>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</si>
  <si>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</si>
  <si>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</si>
  <si>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</si>
  <si>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</si>
  <si>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</si>
  <si>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</si>
  <si>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</si>
  <si>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</si>
  <si>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</si>
  <si>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</si>
  <si>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</si>
  <si>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</si>
  <si>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</si>
  <si>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</si>
  <si>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</si>
  <si>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</si>
  <si>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</si>
  <si>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</si>
  <si>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</si>
  <si>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</si>
  <si>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</si>
  <si>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</si>
  <si>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</si>
  <si>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</si>
  <si>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</si>
  <si>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</si>
  <si>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</si>
  <si>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</si>
  <si>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</si>
  <si>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</si>
  <si>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</si>
  <si>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</si>
  <si>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</si>
  <si>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</si>
  <si>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</si>
  <si>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</si>
  <si>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</si>
  <si>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</si>
  <si>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</si>
  <si>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</si>
  <si>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</si>
  <si>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</si>
  <si>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</si>
  <si>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</si>
  <si>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</si>
  <si>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</si>
  <si>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</si>
  <si>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</si>
  <si>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</si>
  <si>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</si>
  <si>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</si>
  <si>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</si>
  <si>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</si>
  <si>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</si>
  <si>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</si>
  <si>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</si>
  <si>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</si>
  <si>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</si>
  <si>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</si>
  <si>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</si>
  <si>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</si>
  <si>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</si>
  <si>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</si>
  <si>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</si>
  <si>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</si>
  <si>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</si>
  <si>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</si>
  <si>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</si>
  <si>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</si>
  <si>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</si>
  <si>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</si>
  <si>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</si>
  <si>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</si>
  <si>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</si>
  <si>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</si>
  <si>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</si>
  <si>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</si>
  <si>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</si>
  <si>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</si>
  <si>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</si>
  <si>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</si>
  <si>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</si>
  <si>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</si>
  <si>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</si>
  <si>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</si>
  <si>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</si>
  <si>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</si>
  <si>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</si>
  <si>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</si>
  <si>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</si>
  <si>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</si>
  <si>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</si>
  <si>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</si>
  <si>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</si>
  <si>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</si>
  <si>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</si>
  <si>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</si>
  <si>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</si>
  <si>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</si>
  <si>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</si>
  <si>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</si>
  <si>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</si>
  <si>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</si>
  <si>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</si>
  <si>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</si>
  <si>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</si>
  <si>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</si>
  <si>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</si>
  <si>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</si>
  <si>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</si>
  <si>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</si>
  <si>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</si>
  <si>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</si>
  <si>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</si>
  <si>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</si>
  <si>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</si>
  <si>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</si>
  <si>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</si>
  <si>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</si>
  <si>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</si>
  <si>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</si>
  <si>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</si>
  <si>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</si>
  <si>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</si>
  <si>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</si>
  <si>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</si>
  <si>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</si>
  <si>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</si>
  <si>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</si>
  <si>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</si>
  <si>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</si>
  <si>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</si>
  <si>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</si>
  <si>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</si>
  <si>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</si>
  <si>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</si>
  <si>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</si>
  <si>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</si>
  <si>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</si>
  <si>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</si>
  <si>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</si>
  <si>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</si>
  <si>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</si>
  <si>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</si>
  <si>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</si>
  <si>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</si>
  <si>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</si>
  <si>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</si>
  <si>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</si>
  <si>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</si>
  <si>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</si>
  <si>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</si>
  <si>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</si>
  <si>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</si>
  <si>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</si>
  <si>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</si>
  <si>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</si>
  <si>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</si>
  <si>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</si>
  <si>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</si>
  <si>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</si>
  <si>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</si>
  <si>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</si>
  <si>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</si>
  <si>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</si>
  <si>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</si>
  <si>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</si>
  <si>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</si>
  <si>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</si>
  <si>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</si>
  <si>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</si>
  <si>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</si>
  <si>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</si>
  <si>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</si>
  <si>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</si>
  <si>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</si>
  <si>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</si>
  <si>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</si>
  <si>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</si>
  <si>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</si>
  <si>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</si>
  <si>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</si>
  <si>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</si>
  <si>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</si>
  <si>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</si>
  <si>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</si>
  <si>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</si>
  <si>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</si>
  <si>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</si>
  <si>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</si>
  <si>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</si>
  <si>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</si>
  <si>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</si>
  <si>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</si>
  <si>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</si>
  <si>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</si>
  <si>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</si>
  <si>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</si>
  <si>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</si>
  <si>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</si>
  <si>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</si>
  <si>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</si>
  <si>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</si>
  <si>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</si>
  <si>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</si>
  <si>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</si>
  <si>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</si>
  <si>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</si>
  <si>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</si>
  <si>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</si>
  <si>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</si>
  <si>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</si>
  <si>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</si>
  <si>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</si>
  <si>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</si>
  <si>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</si>
  <si>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</si>
  <si>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</si>
  <si>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</si>
  <si>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</si>
  <si>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</si>
  <si>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</si>
  <si>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</si>
  <si>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</si>
  <si>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</si>
  <si>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</si>
  <si>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</si>
  <si>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</si>
  <si>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</si>
  <si>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</si>
  <si>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</si>
  <si>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</si>
  <si>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</si>
  <si>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</si>
  <si>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</si>
  <si>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</si>
  <si>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</si>
  <si>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</si>
  <si>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</si>
  <si>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</si>
  <si>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</si>
  <si>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</si>
  <si>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</si>
  <si>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</si>
  <si>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</si>
  <si>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</si>
  <si>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</si>
  <si>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</si>
  <si>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</si>
  <si>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</si>
  <si>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</si>
  <si>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</si>
  <si>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</si>
  <si>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</si>
  <si>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</si>
  <si>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</si>
  <si>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</si>
  <si>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</si>
  <si>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</si>
  <si>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</si>
  <si>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</si>
  <si>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</si>
  <si>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</si>
  <si>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</si>
  <si>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</si>
  <si>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</si>
  <si>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</si>
  <si>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</si>
  <si>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</si>
  <si>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</si>
  <si>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</si>
  <si>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</si>
  <si>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</si>
  <si>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</si>
  <si>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</si>
  <si>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</si>
  <si>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</si>
  <si>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</si>
  <si>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</si>
  <si>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</si>
  <si>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</si>
  <si>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</si>
  <si>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</si>
  <si>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</si>
  <si>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</si>
  <si>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</si>
  <si>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</si>
  <si>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</si>
  <si>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</si>
  <si>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</si>
  <si>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</si>
  <si>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</si>
  <si>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</si>
  <si>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</si>
  <si>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</si>
  <si>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</si>
  <si>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</si>
  <si>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</si>
  <si>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</si>
  <si>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</si>
  <si>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</si>
  <si>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</si>
  <si>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</si>
  <si>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</si>
  <si>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</si>
  <si>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</si>
  <si>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</si>
  <si>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</si>
  <si>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</si>
  <si>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</si>
  <si>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</si>
  <si>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</si>
  <si>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</si>
  <si>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</si>
  <si>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</si>
  <si>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</si>
  <si>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</si>
  <si>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</si>
  <si>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</si>
  <si>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</si>
  <si>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</si>
  <si>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</si>
  <si>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</si>
  <si>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</si>
  <si>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</si>
  <si>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</si>
  <si>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</si>
  <si>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</si>
  <si>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</si>
  <si>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</si>
  <si>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</si>
  <si>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</si>
  <si>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</si>
  <si>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</si>
  <si>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</si>
  <si>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</si>
  <si>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</si>
  <si>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</si>
  <si>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</si>
  <si>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</si>
  <si>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</si>
  <si>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</si>
  <si>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</si>
  <si>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</si>
  <si>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</si>
  <si>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</si>
  <si>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</si>
  <si>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</si>
  <si>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</si>
  <si>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</si>
  <si>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</si>
  <si>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</si>
  <si>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</si>
  <si>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</si>
  <si>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</si>
  <si>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</si>
  <si>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</si>
  <si>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</si>
  <si>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</si>
  <si>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</si>
  <si>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</si>
  <si>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</si>
  <si>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</si>
  <si>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</si>
  <si>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</si>
  <si>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</si>
  <si>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</si>
  <si>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</si>
  <si>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</si>
  <si>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</si>
  <si>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</si>
  <si>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</si>
  <si>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</si>
  <si>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</si>
  <si>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</si>
  <si>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</si>
  <si>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</si>
  <si>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</si>
  <si>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</si>
  <si>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</si>
  <si>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</si>
  <si>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</si>
  <si>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</si>
  <si>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</si>
  <si>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</si>
  <si>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</si>
  <si>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</si>
  <si>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</si>
  <si>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</si>
  <si>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</si>
  <si>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</si>
  <si>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</si>
  <si>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</si>
  <si>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</si>
  <si>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</si>
  <si>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</si>
  <si>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</si>
  <si>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</si>
  <si>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</si>
  <si>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</si>
  <si>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</si>
  <si>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</si>
  <si>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</si>
  <si>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</si>
  <si>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</si>
  <si>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</si>
  <si>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</si>
  <si>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</si>
  <si>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</si>
  <si>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</si>
  <si>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</si>
  <si>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</si>
  <si>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</si>
  <si>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</si>
  <si>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</si>
  <si>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</si>
  <si>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</si>
  <si>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</si>
  <si>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</si>
  <si>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</si>
  <si>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</si>
  <si>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</si>
  <si>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</si>
  <si>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</si>
  <si>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</si>
  <si>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</si>
  <si>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</si>
  <si>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</si>
  <si>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</si>
  <si>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</si>
  <si>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</si>
  <si>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</si>
  <si>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</si>
  <si>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</si>
  <si>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</si>
  <si>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</si>
  <si>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</si>
  <si>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</si>
  <si>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</si>
  <si>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</si>
  <si>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</si>
  <si>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</si>
  <si>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</si>
  <si>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</si>
  <si>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</si>
  <si>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</si>
  <si>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</si>
  <si>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</si>
  <si>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</si>
  <si>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</si>
  <si>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</si>
  <si>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</si>
  <si>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</si>
  <si>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</si>
  <si>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</si>
  <si>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</si>
  <si>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</si>
  <si>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</si>
  <si>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</si>
  <si>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</si>
  <si>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</si>
  <si>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</si>
  <si>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</si>
  <si>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</si>
  <si>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</si>
  <si>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</si>
  <si>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</si>
  <si>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</si>
  <si>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</si>
  <si>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</si>
  <si>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</si>
  <si>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</si>
  <si>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</si>
  <si>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</si>
  <si>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</si>
  <si>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</si>
  <si>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</si>
  <si>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</si>
  <si>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</si>
  <si>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</si>
  <si>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</si>
  <si>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</si>
  <si>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</si>
  <si>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</si>
  <si>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</si>
  <si>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</si>
  <si>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</si>
  <si>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</si>
  <si>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</si>
  <si>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</si>
  <si>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</si>
  <si>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</si>
  <si>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</si>
  <si>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</si>
  <si>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</si>
  <si>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</si>
  <si>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</si>
  <si>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</si>
  <si>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</si>
  <si>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</si>
  <si>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</si>
  <si>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</si>
  <si>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</si>
  <si>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</si>
  <si>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</si>
  <si>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</si>
  <si>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</si>
  <si>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</si>
  <si>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</si>
  <si>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</si>
  <si>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</si>
  <si>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</si>
  <si>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</si>
  <si>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</si>
  <si>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</si>
  <si>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</si>
  <si>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</si>
  <si>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</si>
  <si>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</si>
  <si>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</si>
  <si>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</si>
  <si>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</si>
  <si>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</si>
  <si>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</si>
  <si>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</si>
  <si>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</si>
  <si>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</si>
  <si>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</si>
  <si>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</si>
  <si>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</si>
  <si>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</si>
  <si>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</si>
  <si>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</si>
  <si>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</si>
  <si>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</si>
  <si>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</si>
  <si>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</si>
  <si>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</si>
  <si>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</si>
  <si>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</si>
  <si>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</si>
  <si>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</si>
  <si>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</si>
  <si>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</si>
  <si>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</si>
  <si>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</si>
  <si>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</si>
  <si>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</si>
  <si>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</si>
  <si>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</si>
  <si>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</si>
  <si>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</si>
  <si>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</si>
  <si>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</si>
  <si>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</si>
  <si>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</si>
  <si>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</si>
  <si>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</si>
  <si>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</si>
  <si>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</si>
  <si>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</si>
  <si>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</si>
  <si>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</si>
  <si>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</si>
  <si>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</si>
  <si>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</si>
  <si>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</si>
  <si>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</si>
  <si>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</si>
  <si>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</si>
  <si>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</si>
  <si>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</si>
  <si>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</si>
  <si>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</si>
  <si>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</si>
  <si>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</si>
  <si>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</si>
  <si>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</si>
  <si>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</si>
  <si>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</si>
  <si>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</si>
  <si>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</si>
  <si>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</si>
  <si>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</si>
  <si>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</si>
  <si>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</si>
  <si>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</si>
  <si>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</si>
  <si>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</si>
  <si>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</si>
  <si>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</si>
  <si>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</si>
  <si>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</si>
  <si>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</si>
  <si>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</si>
  <si>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</si>
  <si>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</si>
  <si>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</si>
  <si>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</si>
  <si>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</si>
  <si>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</si>
  <si>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</si>
  <si>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</si>
  <si>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</si>
  <si>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</si>
  <si>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</si>
  <si>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</si>
  <si>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</si>
  <si>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</si>
  <si>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</si>
  <si>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</si>
  <si>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</si>
  <si>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</si>
  <si>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</si>
  <si>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</si>
  <si>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</si>
  <si>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</si>
  <si>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</si>
  <si>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</si>
  <si>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</si>
  <si>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</si>
  <si>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</si>
  <si>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</si>
  <si>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</si>
  <si>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</si>
  <si>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</si>
  <si>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</si>
  <si>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</si>
  <si>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</si>
  <si>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</si>
  <si>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</si>
  <si>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</si>
  <si>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</si>
  <si>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</si>
  <si>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</si>
  <si>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</si>
  <si>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</si>
  <si>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</si>
  <si>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</si>
  <si>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</si>
  <si>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</si>
  <si>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</si>
  <si>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</si>
  <si>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</si>
  <si>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</si>
  <si>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</si>
  <si>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</si>
  <si>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</si>
  <si>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</si>
  <si>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</si>
  <si>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</si>
  <si>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</si>
  <si>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</si>
  <si>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</si>
  <si>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</si>
  <si>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</si>
  <si>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</si>
  <si>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</si>
  <si>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</si>
  <si>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</si>
  <si>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</si>
  <si>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</si>
  <si>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</si>
  <si>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</si>
  <si>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</si>
  <si>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</si>
  <si>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</si>
  <si>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</si>
  <si>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</si>
  <si>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</si>
  <si>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</si>
  <si>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</si>
  <si>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</si>
  <si>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</si>
  <si>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</si>
  <si>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</si>
  <si>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</si>
  <si>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</si>
  <si>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</si>
  <si>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</si>
  <si>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</si>
  <si>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</si>
  <si>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</si>
  <si>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</si>
  <si>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</si>
  <si>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</si>
  <si>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</si>
  <si>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</si>
  <si>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</si>
  <si>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</si>
  <si>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</si>
  <si>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</si>
  <si>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</si>
  <si>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</si>
  <si>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</si>
  <si>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</si>
  <si>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</si>
  <si>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</si>
  <si>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</si>
  <si>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</si>
  <si>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</si>
  <si>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</si>
  <si>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</si>
  <si>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</si>
  <si>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</si>
  <si>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</si>
  <si>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</si>
  <si>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</si>
  <si>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</si>
  <si>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</si>
  <si>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</si>
  <si>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</si>
  <si>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</si>
  <si>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</si>
  <si>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</si>
  <si>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</si>
  <si>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</si>
  <si>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</si>
  <si>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</si>
  <si>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</si>
  <si>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</si>
  <si>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</si>
  <si>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</si>
  <si>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</si>
  <si>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</si>
  <si>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</si>
  <si>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</si>
  <si>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</si>
  <si>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</si>
  <si>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</si>
  <si>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</si>
  <si>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</si>
  <si>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</si>
  <si>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</si>
  <si>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</si>
  <si>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</si>
  <si>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</si>
  <si>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</si>
  <si>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</si>
  <si>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</si>
  <si>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</si>
  <si>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</si>
  <si>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</si>
  <si>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</si>
  <si>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</si>
  <si>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</si>
  <si>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</si>
  <si>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</si>
  <si>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</si>
  <si>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</si>
  <si>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</si>
  <si>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</si>
  <si>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</si>
  <si>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</si>
  <si>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</si>
  <si>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</si>
  <si>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</si>
  <si>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</si>
  <si>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</si>
  <si>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</si>
  <si>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</si>
  <si>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</si>
  <si>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</si>
  <si>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</si>
  <si>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</si>
  <si>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</si>
  <si>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</si>
  <si>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</si>
  <si>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</si>
  <si>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</si>
  <si>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</si>
  <si>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</si>
  <si>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</si>
  <si>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</si>
  <si>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</si>
  <si>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</si>
  <si>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</si>
  <si>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</si>
  <si>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</si>
  <si>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</si>
  <si>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</si>
  <si>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</si>
  <si>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</si>
  <si>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</si>
  <si>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</si>
  <si>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</si>
  <si>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</si>
  <si>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</si>
  <si>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</si>
  <si>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</si>
  <si>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</si>
  <si>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</si>
  <si>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</si>
  <si>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</si>
  <si>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</si>
  <si>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</si>
  <si>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</si>
  <si>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</si>
  <si>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</si>
  <si>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</si>
  <si>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</si>
  <si>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</si>
  <si>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</si>
  <si>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</si>
  <si>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</si>
  <si>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</si>
  <si>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</si>
  <si>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</si>
  <si>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</si>
  <si>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</si>
  <si>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</si>
  <si>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</si>
  <si>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</si>
  <si>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</si>
  <si>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</si>
  <si>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</si>
  <si>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</si>
  <si>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</si>
  <si>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</si>
  <si>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</si>
  <si>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</si>
  <si>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</si>
  <si>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</si>
  <si>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</si>
  <si>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</si>
  <si>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</si>
  <si>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</si>
  <si>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</si>
  <si>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</si>
  <si>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</si>
  <si>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</si>
  <si>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</si>
  <si>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</si>
  <si>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</si>
  <si>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</si>
  <si>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</si>
  <si>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</si>
  <si>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</si>
  <si>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</si>
  <si>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</si>
  <si>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</si>
  <si>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</si>
  <si>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</si>
  <si>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</si>
  <si>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</si>
  <si>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</si>
  <si>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</si>
  <si>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</si>
  <si>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</si>
  <si>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</si>
  <si>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</si>
  <si>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</si>
  <si>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</si>
  <si>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</si>
  <si>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</si>
  <si>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</si>
  <si>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</si>
  <si>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</si>
  <si>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</si>
  <si>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</si>
  <si>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</si>
  <si>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</si>
  <si>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</si>
  <si>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</si>
  <si>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</si>
  <si>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</si>
  <si>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</si>
  <si>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</si>
  <si>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</si>
  <si>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</si>
  <si>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</si>
  <si>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</si>
  <si>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</si>
  <si>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</si>
  <si>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</si>
  <si>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</si>
  <si>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</si>
  <si>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</si>
  <si>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</si>
  <si>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</si>
  <si>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</si>
  <si>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</si>
  <si>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</si>
  <si>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</si>
  <si>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</si>
  <si>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</si>
  <si>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</si>
  <si>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</si>
  <si>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</si>
  <si>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</si>
  <si>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</si>
  <si>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</si>
  <si>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</si>
  <si>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</si>
  <si>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</si>
  <si>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</si>
  <si>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</si>
  <si>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</si>
  <si>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</si>
  <si>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</si>
  <si>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</si>
  <si>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</si>
  <si>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</si>
  <si>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</si>
  <si>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</si>
  <si>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</si>
  <si>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</si>
  <si>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</si>
  <si>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</si>
  <si>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</si>
  <si>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</si>
  <si>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</si>
  <si>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</si>
  <si>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</si>
  <si>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</si>
  <si>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</si>
  <si>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</si>
  <si>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</si>
  <si>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</si>
  <si>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</si>
  <si>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</si>
  <si>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</si>
  <si>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</si>
  <si>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</si>
  <si>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</si>
  <si>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</si>
  <si>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</si>
  <si>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</si>
  <si>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</si>
  <si>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</si>
  <si>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</si>
  <si>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</si>
  <si>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</si>
  <si>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</si>
  <si>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</si>
  <si>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</si>
  <si>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</si>
  <si>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</si>
  <si>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</si>
  <si>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</si>
  <si>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</si>
  <si>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</si>
  <si>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</si>
  <si>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</si>
  <si>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</si>
  <si>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</si>
  <si>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</si>
  <si>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</si>
  <si>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</si>
  <si>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</si>
  <si>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</si>
  <si>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</si>
  <si>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</si>
  <si>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</si>
  <si>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</si>
  <si>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</si>
  <si>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</si>
  <si>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</si>
  <si>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</si>
  <si>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</si>
  <si>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</si>
  <si>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</si>
  <si>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</si>
  <si>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</si>
  <si>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</si>
  <si>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</si>
  <si>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</si>
  <si>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</si>
  <si>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</si>
  <si>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</si>
  <si>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</si>
  <si>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</si>
  <si>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</si>
  <si>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</si>
  <si>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</si>
  <si>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</si>
  <si>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</si>
  <si>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</si>
  <si>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</si>
  <si>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</si>
  <si>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</si>
  <si>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</si>
  <si>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</si>
  <si>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</si>
  <si>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</si>
  <si>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</si>
  <si>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</si>
  <si>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</si>
  <si>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</si>
  <si>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</si>
  <si>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</si>
  <si>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</si>
  <si>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</si>
  <si>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</si>
  <si>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</si>
  <si>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</si>
  <si>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</si>
  <si>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</si>
  <si>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</si>
  <si>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</si>
  <si>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</si>
  <si>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</si>
  <si>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</si>
  <si>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</si>
  <si>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</si>
  <si>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</si>
  <si>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</si>
  <si>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</si>
  <si>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</si>
  <si>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</si>
  <si>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</si>
  <si>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</si>
  <si>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</si>
  <si>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</si>
  <si>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</si>
  <si>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</si>
  <si>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</si>
  <si>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</si>
  <si>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</si>
  <si>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</si>
  <si>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</si>
  <si>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</si>
  <si>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</si>
  <si>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</si>
  <si>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</si>
  <si>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</si>
  <si>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</si>
  <si>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</si>
  <si>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</si>
  <si>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</si>
  <si>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</si>
  <si>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</si>
  <si>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</si>
  <si>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</si>
  <si>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</si>
  <si>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</si>
  <si>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</si>
  <si>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</si>
  <si>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</si>
  <si>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</si>
  <si>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</si>
  <si>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</si>
  <si>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</si>
  <si>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</si>
  <si>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</si>
  <si>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</si>
  <si>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</si>
  <si>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</si>
  <si>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</si>
  <si>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</si>
  <si>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</si>
  <si>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</si>
  <si>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</si>
  <si>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</si>
  <si>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</si>
  <si>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</si>
  <si>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</si>
  <si>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</si>
  <si>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</si>
  <si>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</si>
  <si>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</si>
  <si>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</si>
  <si>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</si>
  <si>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</si>
  <si>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</si>
  <si>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</si>
  <si>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</si>
  <si>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</si>
  <si>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</si>
  <si>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</si>
  <si>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</si>
  <si>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</si>
  <si>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</si>
  <si>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</si>
  <si>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</si>
  <si>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</si>
  <si>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</si>
  <si>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</si>
  <si>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</si>
  <si>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</si>
  <si>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</si>
  <si>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</si>
  <si>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</si>
  <si>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</si>
  <si>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</si>
  <si>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</si>
  <si>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</si>
  <si>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</si>
  <si>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</si>
  <si>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</si>
  <si>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</si>
  <si>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</si>
  <si>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</si>
  <si>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</si>
  <si>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</si>
  <si>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</si>
  <si>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</si>
  <si>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</si>
  <si>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</si>
  <si>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</si>
  <si>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</si>
  <si>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</si>
  <si>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</si>
  <si>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</si>
  <si>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</si>
  <si>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</si>
  <si>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</si>
  <si>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</si>
  <si>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</si>
  <si>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</si>
  <si>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</si>
  <si>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</si>
  <si>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</si>
  <si>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</si>
  <si>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</si>
  <si>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</si>
  <si>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</si>
  <si>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</si>
  <si>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</si>
  <si>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</si>
  <si>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</si>
  <si>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</si>
  <si>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</si>
  <si>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</si>
  <si>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</si>
  <si>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</si>
  <si>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</si>
  <si>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</si>
  <si>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</si>
  <si>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</si>
  <si>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</si>
  <si>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</si>
  <si>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</si>
  <si>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</si>
  <si>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</si>
  <si>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</si>
  <si>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</si>
  <si>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</si>
  <si>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</si>
  <si>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</si>
  <si>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</si>
  <si>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</si>
  <si>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</si>
  <si>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</si>
  <si>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</si>
  <si>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</si>
  <si>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</si>
  <si>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</si>
  <si>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</si>
  <si>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</si>
  <si>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</si>
  <si>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</si>
  <si>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</si>
  <si>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</si>
  <si>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</si>
  <si>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</si>
  <si>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</si>
  <si>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</si>
  <si>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</si>
  <si>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</si>
  <si>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</si>
  <si>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</si>
  <si>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</si>
  <si>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</si>
  <si>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</si>
  <si>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</si>
  <si>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</si>
  <si>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</si>
  <si>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</si>
  <si>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</si>
  <si>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</si>
  <si>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</si>
  <si>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</si>
  <si>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</si>
  <si>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</si>
  <si>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</si>
  <si>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</si>
  <si>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</si>
  <si>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</si>
  <si>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</si>
  <si>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</si>
  <si>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</si>
  <si>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</si>
  <si>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</si>
  <si>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</si>
  <si>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</si>
  <si>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</si>
  <si>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</si>
  <si>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</si>
  <si>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</si>
  <si>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</si>
  <si>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</si>
  <si>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</si>
  <si>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</si>
  <si>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</si>
  <si>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</si>
  <si>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</si>
  <si>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</si>
  <si>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</si>
  <si>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</si>
  <si>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</si>
  <si>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</si>
  <si>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</si>
  <si>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</si>
  <si>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</si>
  <si>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</si>
  <si>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</si>
  <si>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</si>
  <si>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</si>
  <si>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</si>
  <si>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</si>
  <si>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</si>
  <si>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</si>
  <si>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</si>
  <si>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</si>
  <si>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</si>
  <si>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</si>
  <si>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</si>
  <si>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</si>
  <si>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</si>
  <si>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</si>
  <si>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</si>
  <si>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</si>
  <si>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</si>
  <si>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</si>
  <si>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</si>
  <si>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</si>
  <si>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</si>
  <si>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</si>
  <si>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</si>
  <si>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</si>
  <si>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</si>
  <si>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</si>
  <si>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</si>
  <si>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</si>
  <si>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</si>
  <si>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</si>
  <si>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</si>
  <si>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</si>
  <si>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</si>
  <si>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</si>
  <si>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</si>
  <si>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</si>
  <si>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</si>
  <si>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</si>
  <si>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</si>
  <si>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</si>
  <si>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</si>
  <si>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</si>
  <si>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</si>
  <si>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</si>
  <si>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</si>
  <si>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</si>
  <si>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</si>
  <si>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</si>
  <si>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</si>
  <si>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</si>
  <si>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</si>
  <si>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</si>
  <si>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</si>
  <si>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</si>
  <si>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</si>
  <si>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</si>
  <si>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</si>
  <si>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</si>
  <si>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</si>
  <si>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</si>
  <si>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</si>
  <si>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</si>
  <si>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</si>
  <si>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</si>
  <si>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</si>
  <si>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</si>
  <si>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</si>
  <si>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</si>
  <si>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</si>
  <si>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</si>
  <si>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</si>
  <si>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</si>
  <si>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</si>
  <si>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</si>
  <si>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</si>
  <si>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</si>
  <si>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</si>
  <si>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</si>
  <si>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</si>
  <si>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</si>
  <si>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</si>
  <si>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</si>
  <si>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</si>
  <si>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</si>
  <si>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</si>
  <si>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</si>
  <si>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</si>
  <si>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</si>
  <si>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</si>
  <si>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</si>
  <si>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</si>
  <si>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</si>
  <si>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</si>
  <si>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</si>
  <si>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</si>
  <si>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</si>
  <si>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</si>
  <si>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</si>
  <si>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</si>
  <si>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</si>
  <si>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</si>
  <si>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</si>
  <si>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</si>
  <si>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</si>
  <si>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</si>
  <si>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</si>
  <si>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</si>
  <si>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</si>
  <si>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</si>
  <si>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</si>
  <si>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</si>
  <si>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</si>
  <si>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</si>
  <si>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</si>
  <si>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</si>
  <si>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</si>
  <si>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</si>
  <si>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</si>
  <si>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</si>
  <si>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</si>
  <si>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</si>
  <si>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</si>
  <si>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</si>
  <si>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</si>
  <si>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</si>
  <si>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</si>
  <si>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</si>
  <si>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</si>
  <si>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</si>
  <si>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</si>
  <si>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</si>
  <si>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</si>
  <si>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</si>
  <si>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</si>
  <si>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</si>
  <si>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</si>
  <si>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</si>
  <si>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</si>
  <si>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</si>
  <si>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</si>
  <si>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</si>
  <si>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</si>
  <si>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</si>
  <si>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</si>
  <si>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</si>
  <si>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</si>
  <si>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</si>
  <si>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</si>
  <si>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</si>
  <si>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</si>
  <si>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</si>
  <si>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</si>
  <si>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</si>
  <si>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</si>
  <si>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</si>
  <si>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</si>
  <si>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</si>
  <si>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</si>
  <si>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</si>
  <si>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</si>
  <si>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</si>
  <si>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</si>
  <si>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</si>
  <si>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</si>
  <si>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</si>
  <si>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</si>
  <si>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</si>
  <si>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</si>
  <si>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</si>
  <si>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</si>
  <si>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</si>
  <si>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</si>
  <si>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</si>
  <si>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</si>
  <si>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</si>
  <si>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</si>
  <si>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</si>
  <si>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</si>
  <si>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</si>
  <si>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</si>
  <si>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</si>
  <si>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</si>
  <si>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</si>
  <si>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</si>
  <si>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</si>
  <si>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</si>
  <si>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</si>
  <si>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</si>
  <si>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</si>
  <si>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</si>
  <si>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</si>
  <si>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</si>
  <si>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</si>
  <si>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</si>
  <si>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</si>
  <si>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</si>
  <si>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</si>
  <si>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</si>
  <si>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</si>
  <si>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</si>
  <si>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</si>
  <si>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</si>
  <si>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</si>
  <si>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</si>
  <si>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</si>
  <si>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</si>
  <si>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</si>
  <si>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</si>
  <si>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</si>
  <si>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</si>
  <si>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</si>
  <si>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</si>
  <si>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</si>
  <si>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</si>
  <si>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</si>
  <si>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</si>
  <si>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</si>
  <si>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</si>
  <si>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</si>
  <si>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</si>
  <si>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</si>
  <si>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</si>
  <si>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</si>
  <si>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</si>
  <si>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</si>
  <si>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</si>
  <si>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</si>
  <si>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</si>
  <si>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</si>
  <si>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</si>
  <si>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</si>
  <si>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</si>
  <si>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</si>
  <si>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</si>
  <si>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</si>
  <si>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</si>
  <si>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</si>
  <si>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</si>
  <si>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</si>
  <si>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</si>
  <si>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</si>
  <si>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</si>
  <si>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</si>
  <si>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</si>
  <si>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</si>
  <si>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</si>
  <si>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</si>
  <si>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</si>
  <si>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</si>
  <si>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</si>
  <si>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</si>
  <si>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</si>
  <si>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</si>
  <si>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</si>
  <si>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</si>
  <si>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</si>
  <si>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</si>
  <si>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</si>
  <si>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</si>
  <si>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</si>
  <si>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</si>
  <si>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</si>
  <si>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</si>
  <si>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</si>
  <si>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</si>
  <si>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</si>
  <si>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</si>
  <si>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</si>
  <si>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</si>
  <si>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</si>
  <si>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</si>
  <si>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</si>
  <si>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</si>
  <si>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</si>
  <si>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</si>
  <si>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</si>
  <si>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</si>
  <si>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</si>
  <si>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</si>
  <si>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</si>
  <si>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</si>
  <si>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</si>
  <si>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</si>
  <si>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</si>
  <si>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</si>
  <si>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</si>
  <si>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</si>
  <si>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</si>
  <si>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</si>
  <si>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</si>
  <si>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</si>
  <si>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</si>
  <si>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</si>
  <si>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</si>
  <si>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</si>
  <si>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</si>
  <si>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</si>
  <si>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</si>
  <si>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</si>
  <si>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</si>
  <si>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</si>
  <si>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</si>
  <si>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</si>
  <si>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</si>
  <si>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</si>
  <si>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</si>
  <si>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</si>
  <si>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</si>
  <si>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</si>
  <si>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</si>
  <si>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</si>
  <si>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</si>
  <si>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</si>
  <si>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</si>
  <si>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</si>
  <si>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</si>
  <si>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</si>
  <si>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</si>
  <si>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</si>
  <si>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</si>
  <si>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</si>
  <si>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</si>
  <si>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</si>
  <si>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</si>
  <si>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</si>
  <si>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</si>
  <si>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</si>
  <si>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</si>
  <si>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</si>
  <si>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</si>
  <si>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</si>
  <si>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</si>
  <si>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</si>
  <si>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</si>
  <si>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</si>
  <si>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</si>
  <si>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</si>
  <si>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</si>
  <si>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</si>
  <si>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</si>
  <si>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</si>
  <si>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</si>
  <si>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</si>
  <si>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</si>
  <si>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</si>
  <si>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</si>
  <si>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</si>
  <si>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</si>
  <si>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</si>
  <si>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</si>
  <si>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</si>
  <si>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</si>
  <si>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</si>
  <si>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</si>
  <si>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</si>
  <si>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</si>
  <si>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</si>
  <si>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</si>
  <si>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</si>
  <si>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</si>
  <si>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</si>
  <si>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</si>
  <si>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</si>
  <si>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</si>
  <si>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</si>
  <si>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</si>
  <si>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</si>
  <si>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</si>
  <si>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</si>
  <si>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</si>
  <si>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</si>
  <si>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</si>
  <si>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</si>
  <si>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</si>
  <si>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</si>
  <si>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</si>
  <si>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</si>
  <si>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</si>
  <si>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</si>
  <si>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</si>
  <si>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</si>
  <si>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</si>
  <si>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</si>
  <si>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</si>
  <si>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</si>
  <si>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</si>
  <si>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</si>
  <si>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</si>
  <si>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</si>
  <si>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</si>
  <si>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</si>
  <si>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</si>
  <si>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</si>
  <si>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</si>
  <si>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</si>
  <si>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</si>
  <si>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</si>
  <si>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</si>
  <si>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</si>
  <si>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</si>
  <si>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</si>
  <si>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</si>
  <si>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</si>
  <si>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</si>
  <si>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</si>
  <si>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</si>
  <si>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</si>
  <si>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</si>
  <si>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</si>
  <si>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</si>
  <si>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</si>
  <si>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</si>
  <si>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</si>
  <si>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</si>
  <si>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</si>
  <si>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</si>
  <si>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</si>
  <si>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</si>
  <si>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</si>
  <si>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</si>
  <si>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</si>
  <si>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</si>
  <si>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</si>
  <si>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</si>
  <si>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</si>
  <si>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</si>
  <si>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</si>
  <si>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</si>
  <si>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</si>
  <si>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</si>
  <si>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</si>
  <si>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</si>
  <si>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</si>
  <si>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</si>
  <si>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</si>
  <si>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</si>
  <si>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</si>
  <si>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</si>
  <si>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</si>
  <si>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</si>
  <si>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</si>
  <si>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</si>
  <si>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</si>
  <si>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</si>
  <si>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</si>
  <si>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</si>
  <si>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</si>
  <si>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</si>
  <si>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</si>
  <si>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</si>
  <si>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</si>
  <si>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</si>
  <si>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</si>
  <si>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</si>
  <si>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</si>
  <si>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</si>
  <si>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</si>
  <si>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</si>
  <si>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</si>
  <si>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</si>
  <si>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</si>
  <si>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</si>
  <si>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</si>
  <si>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</si>
  <si>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</si>
  <si>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</si>
  <si>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</si>
  <si>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</si>
  <si>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</si>
  <si>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</si>
  <si>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</si>
  <si>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</si>
  <si>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</si>
  <si>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</si>
  <si>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</si>
  <si>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</si>
  <si>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</si>
  <si>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</si>
  <si>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</si>
  <si>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</si>
  <si>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</si>
  <si>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</si>
  <si>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</si>
  <si>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</si>
  <si>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</si>
  <si>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</si>
  <si>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</si>
  <si>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</si>
  <si>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</si>
  <si>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</si>
  <si>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</si>
  <si>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</si>
  <si>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</si>
  <si>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</si>
  <si>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</si>
  <si>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</si>
  <si>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</si>
  <si>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</si>
  <si>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</si>
  <si>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</si>
  <si>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</si>
  <si>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</si>
  <si>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</si>
  <si>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</si>
  <si>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</si>
  <si>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</si>
  <si>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</si>
  <si>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</si>
  <si>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</si>
  <si>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</si>
  <si>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</si>
  <si>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</si>
  <si>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</si>
  <si>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</si>
  <si>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</si>
  <si>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</si>
  <si>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</si>
  <si>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</si>
  <si>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</si>
  <si>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</si>
  <si>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</si>
  <si>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</si>
  <si>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</si>
  <si>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</si>
  <si>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</si>
  <si>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</si>
  <si>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</si>
  <si>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</si>
  <si>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</si>
  <si>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</si>
  <si>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</si>
  <si>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</si>
  <si>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</si>
  <si>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</si>
  <si>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</si>
  <si>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</si>
  <si>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</si>
  <si>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</si>
  <si>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</si>
  <si>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</si>
  <si>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</si>
  <si>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</si>
  <si>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</si>
  <si>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</si>
  <si>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</si>
  <si>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</si>
  <si>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</si>
  <si>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</si>
  <si>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</si>
  <si>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</si>
  <si>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</si>
  <si>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</si>
  <si>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</si>
  <si>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</si>
  <si>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</si>
  <si>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</si>
  <si>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</si>
  <si>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</si>
  <si>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</si>
  <si>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</si>
  <si>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</si>
  <si>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</si>
  <si>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</si>
  <si>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</si>
  <si>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</si>
  <si>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</si>
  <si>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</si>
  <si>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</si>
  <si>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</si>
  <si>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</si>
  <si>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</si>
  <si>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</si>
  <si>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</si>
  <si>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</si>
  <si>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</si>
  <si>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</si>
  <si>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</si>
  <si>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</si>
  <si>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</si>
  <si>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</si>
  <si>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</si>
  <si>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</si>
  <si>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</si>
  <si>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</si>
  <si>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</si>
  <si>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</si>
  <si>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</si>
  <si>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</si>
  <si>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</si>
  <si>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</si>
  <si>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</si>
  <si>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</si>
  <si>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</si>
  <si>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</si>
  <si>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</si>
  <si>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</si>
  <si>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</si>
  <si>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</si>
  <si>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</si>
  <si>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</si>
  <si>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</si>
  <si>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</si>
  <si>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</si>
  <si>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</si>
  <si>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</si>
  <si>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</si>
  <si>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</si>
  <si>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</si>
  <si>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</si>
  <si>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</si>
  <si>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</si>
  <si>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</si>
  <si>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</si>
  <si>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</si>
  <si>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</si>
  <si>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</si>
  <si>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</si>
  <si>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</si>
  <si>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</si>
  <si>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</si>
  <si>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</si>
  <si>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</si>
  <si>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</si>
  <si>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</si>
  <si>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</si>
  <si>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</si>
  <si>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</si>
  <si>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</si>
  <si>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</si>
  <si>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</si>
  <si>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</si>
  <si>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</si>
  <si>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</si>
  <si>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</si>
  <si>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</si>
  <si>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</si>
  <si>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</si>
  <si>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</si>
  <si>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</si>
  <si>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</si>
  <si>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</si>
  <si>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</si>
  <si>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</si>
  <si>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</si>
  <si>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</si>
  <si>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</si>
  <si>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</si>
  <si>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</si>
  <si>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</si>
  <si>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</si>
  <si>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</si>
  <si>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</si>
  <si>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</si>
  <si>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</si>
  <si>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</si>
  <si>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</si>
  <si>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</si>
  <si>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</si>
  <si>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</si>
  <si>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</si>
  <si>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</si>
  <si>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</si>
  <si>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</si>
  <si>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</si>
  <si>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</si>
  <si>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</si>
  <si>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</si>
  <si>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</si>
  <si>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</si>
  <si>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</si>
  <si>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</si>
  <si>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</si>
  <si>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</si>
  <si>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</si>
  <si>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</si>
  <si>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</si>
  <si>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</si>
  <si>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</si>
  <si>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</si>
  <si>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</si>
  <si>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</si>
  <si>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</si>
  <si>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</si>
  <si>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</si>
  <si>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</si>
  <si>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</si>
  <si>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</si>
  <si>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</si>
  <si>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</si>
  <si>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</si>
  <si>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</si>
  <si>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</si>
  <si>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</si>
  <si>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</si>
  <si>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</si>
  <si>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</si>
  <si>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</si>
  <si>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</si>
  <si>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</si>
  <si>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</si>
  <si>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</si>
  <si>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</si>
  <si>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</si>
  <si>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</si>
  <si>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</si>
  <si>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</si>
  <si>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</si>
  <si>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</si>
  <si>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</si>
  <si>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</si>
  <si>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</si>
  <si>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</si>
  <si>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</si>
  <si>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</si>
  <si>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</si>
  <si>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</si>
  <si>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</si>
  <si>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</si>
  <si>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</si>
  <si>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</si>
  <si>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</si>
  <si>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</si>
  <si>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</si>
  <si>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</si>
  <si>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</si>
  <si>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</si>
  <si>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</si>
  <si>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</si>
  <si>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</si>
  <si>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</si>
  <si>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</si>
  <si>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</si>
  <si>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</si>
  <si>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</si>
  <si>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</si>
  <si>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</si>
  <si>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</si>
  <si>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</si>
  <si>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</si>
  <si>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</si>
  <si>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</si>
  <si>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</si>
  <si>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</si>
  <si>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</si>
  <si>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</si>
  <si>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</si>
  <si>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</si>
  <si>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</si>
  <si>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</si>
  <si>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</si>
  <si>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</si>
  <si>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</si>
  <si>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</si>
  <si>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</si>
  <si>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</si>
  <si>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</si>
  <si>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</si>
  <si>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</si>
  <si>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</si>
  <si>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</si>
  <si>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</si>
  <si>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</si>
  <si>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</si>
  <si>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</si>
  <si>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</si>
  <si>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</si>
  <si>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</si>
  <si>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</si>
  <si>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</si>
  <si>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</si>
  <si>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</si>
  <si>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</si>
  <si>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</si>
  <si>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</si>
  <si>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</si>
  <si>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</si>
  <si>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</si>
  <si>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</si>
  <si>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</si>
  <si>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</si>
  <si>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</si>
  <si>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</si>
  <si>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</si>
  <si>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</si>
  <si>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</si>
  <si>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</si>
  <si>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</si>
  <si>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</si>
  <si>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</si>
  <si>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</si>
  <si>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</si>
  <si>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</si>
  <si>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</si>
  <si>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</si>
  <si>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</si>
  <si>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</si>
  <si>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</si>
  <si>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</si>
  <si>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</si>
  <si>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</si>
  <si>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</si>
  <si>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</si>
  <si>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</si>
  <si>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</si>
  <si>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</si>
  <si>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</si>
  <si>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</si>
  <si>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</si>
  <si>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</si>
  <si>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</si>
  <si>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</si>
  <si>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</si>
  <si>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</si>
  <si>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</si>
  <si>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</si>
  <si>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</si>
  <si>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</si>
  <si>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</si>
  <si>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</si>
  <si>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</si>
  <si>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</si>
  <si>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</si>
  <si>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</si>
  <si>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</si>
  <si>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</si>
  <si>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</si>
  <si>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</si>
  <si>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</si>
  <si>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</si>
  <si>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</si>
  <si>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</si>
  <si>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</si>
  <si>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</si>
  <si>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</si>
  <si>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</si>
  <si>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</si>
  <si>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</si>
  <si>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</si>
  <si>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</si>
  <si>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</si>
  <si>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</si>
  <si>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</si>
  <si>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</si>
  <si>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</si>
  <si>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</si>
  <si>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</si>
  <si>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</si>
  <si>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</si>
  <si>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</si>
  <si>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</si>
  <si>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</si>
  <si>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</si>
  <si>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</si>
  <si>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</si>
  <si>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</si>
  <si>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</si>
  <si>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</si>
  <si>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</si>
  <si>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</si>
  <si>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</si>
  <si>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</si>
  <si>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</si>
  <si>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</si>
  <si>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</si>
  <si>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</si>
  <si>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</si>
  <si>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</si>
  <si>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</si>
  <si>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</si>
  <si>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</si>
  <si>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</si>
  <si>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</si>
  <si>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</si>
  <si>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</si>
  <si>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</si>
  <si>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</si>
  <si>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</si>
  <si>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</si>
  <si>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</si>
  <si>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</si>
  <si>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</si>
  <si>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</si>
  <si>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</si>
  <si>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</si>
  <si>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</si>
  <si>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</si>
  <si>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</si>
  <si>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</si>
  <si>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</si>
  <si>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</si>
  <si>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</si>
  <si>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</si>
  <si>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</si>
  <si>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</si>
  <si>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</si>
  <si>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</si>
  <si>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</si>
  <si>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</si>
  <si>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</si>
  <si>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</si>
  <si>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</si>
  <si>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</si>
  <si>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</si>
  <si>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</si>
  <si>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</si>
  <si>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</si>
  <si>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</si>
  <si>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</si>
  <si>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</si>
  <si>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</si>
  <si>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</si>
  <si>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</si>
  <si>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</si>
  <si>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</si>
  <si>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</si>
  <si>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</si>
  <si>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</si>
  <si>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</si>
  <si>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</si>
  <si>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</si>
  <si>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</si>
  <si>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</si>
  <si>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</si>
  <si>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</si>
  <si>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</si>
  <si>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</si>
  <si>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</si>
  <si>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</si>
  <si>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</si>
  <si>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</si>
  <si>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</si>
  <si>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</si>
  <si>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</si>
  <si>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</si>
  <si>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</si>
  <si>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</si>
  <si>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</si>
  <si>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</si>
  <si>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</si>
  <si>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</si>
  <si>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</si>
  <si>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</si>
  <si>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</si>
  <si>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</si>
  <si>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</si>
  <si>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</si>
  <si>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</si>
  <si>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</si>
  <si>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</si>
  <si>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</si>
  <si>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</si>
  <si>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</si>
  <si>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</si>
  <si>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</si>
  <si>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</si>
  <si>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</si>
  <si>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</si>
  <si>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</si>
  <si>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</si>
  <si>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</si>
  <si>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</si>
  <si>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</si>
  <si>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</si>
  <si>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</si>
  <si>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</si>
  <si>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</si>
  <si>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</si>
  <si>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</si>
  <si>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</si>
  <si>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</si>
  <si>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</si>
  <si>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</si>
  <si>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</si>
  <si>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</si>
  <si>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</si>
  <si>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</si>
  <si>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</si>
  <si>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</si>
  <si>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</si>
  <si>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</si>
  <si>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</si>
  <si>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</si>
  <si>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</si>
  <si>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</si>
  <si>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</si>
  <si>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</si>
  <si>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</si>
  <si>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</si>
  <si>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</si>
  <si>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</si>
  <si>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</si>
  <si>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</si>
  <si>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</si>
  <si>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</si>
  <si>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</si>
  <si>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</si>
  <si>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</si>
  <si>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</si>
  <si>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</si>
  <si>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</si>
  <si>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</si>
  <si>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</si>
  <si>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</si>
  <si>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</si>
  <si>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</si>
  <si>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</si>
  <si>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</si>
  <si>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</si>
  <si>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</si>
  <si>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</si>
  <si>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</si>
  <si>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</si>
  <si>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</si>
  <si>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</si>
  <si>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</si>
  <si>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</si>
  <si>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</si>
  <si>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</si>
  <si>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</si>
  <si>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</si>
  <si>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</si>
  <si>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</si>
  <si>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</si>
  <si>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</si>
  <si>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</si>
  <si>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</si>
  <si>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</si>
  <si>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</si>
  <si>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</si>
  <si>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</si>
  <si>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</si>
  <si>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</si>
  <si>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</si>
  <si>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</si>
  <si>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</si>
  <si>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</si>
  <si>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</si>
  <si>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</si>
  <si>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</si>
  <si>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</si>
  <si>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</si>
  <si>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</si>
  <si>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</si>
  <si>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</si>
  <si>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</si>
  <si>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</si>
  <si>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</si>
  <si>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</si>
  <si>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</si>
  <si>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</si>
  <si>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</si>
  <si>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</si>
  <si>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</si>
  <si>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</si>
  <si>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</si>
  <si>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</si>
  <si>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</si>
  <si>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</si>
  <si>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</si>
  <si>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</si>
  <si>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</si>
  <si>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</si>
  <si>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</si>
  <si>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</si>
  <si>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</si>
  <si>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</si>
  <si>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</si>
  <si>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</si>
  <si>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</si>
  <si>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</si>
  <si>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</si>
  <si>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</si>
  <si>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</si>
  <si>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</si>
  <si>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</si>
  <si>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</si>
  <si>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</si>
  <si>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</si>
  <si>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</si>
  <si>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</si>
  <si>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</si>
  <si>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</si>
  <si>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</si>
  <si>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</si>
  <si>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</si>
  <si>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</si>
  <si>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</si>
  <si>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</si>
  <si>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</si>
  <si>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</si>
  <si>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</si>
  <si>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</si>
  <si>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</si>
  <si>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</si>
  <si>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</si>
  <si>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</si>
  <si>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</si>
  <si>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</si>
  <si>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</si>
  <si>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</si>
  <si>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</si>
  <si>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</si>
  <si>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</si>
  <si>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</si>
  <si>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</si>
  <si>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</si>
  <si>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</si>
  <si>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</si>
  <si>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</si>
  <si>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</si>
  <si>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</si>
  <si>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</si>
  <si>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</si>
  <si>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</si>
  <si>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</si>
  <si>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</si>
  <si>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</si>
  <si>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</si>
  <si>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</si>
  <si>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</si>
  <si>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</si>
  <si>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</si>
  <si>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</si>
  <si>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</si>
  <si>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</si>
  <si>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</si>
  <si>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</si>
  <si>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</si>
  <si>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</si>
  <si>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</si>
  <si>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</si>
  <si>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</si>
  <si>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</si>
  <si>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</si>
  <si>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</si>
  <si>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</si>
  <si>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</si>
  <si>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</si>
  <si>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</si>
  <si>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</si>
  <si>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</si>
  <si>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</si>
  <si>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</si>
  <si>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</si>
  <si>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</si>
  <si>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</si>
  <si>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</si>
  <si>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</si>
  <si>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</si>
  <si>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</si>
  <si>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</si>
  <si>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</si>
  <si>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</si>
  <si>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</si>
  <si>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</si>
  <si>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</si>
  <si>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</si>
  <si>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</si>
  <si>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</si>
  <si>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</si>
  <si>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</si>
  <si>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</si>
  <si>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</si>
  <si>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</si>
  <si>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</si>
  <si>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</si>
  <si>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</si>
  <si>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</si>
  <si>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</si>
  <si>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</si>
  <si>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</si>
  <si>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</si>
  <si>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</si>
  <si>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</si>
  <si>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</si>
  <si>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</si>
  <si>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</si>
  <si>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</si>
  <si>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</si>
  <si>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</si>
  <si>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</si>
  <si>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</si>
  <si>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</si>
  <si>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</si>
  <si>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</si>
  <si>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</si>
  <si>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</si>
  <si>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</si>
  <si>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</si>
  <si>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</si>
  <si>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</si>
  <si>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</si>
  <si>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</si>
  <si>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</si>
  <si>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</si>
  <si>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</si>
  <si>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</si>
  <si>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</si>
  <si>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</si>
  <si>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</si>
  <si>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</si>
  <si>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</si>
  <si>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</si>
  <si>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</si>
  <si>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</si>
  <si>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</si>
  <si>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</si>
  <si>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</si>
  <si>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</si>
  <si>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</si>
  <si>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</si>
  <si>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</si>
  <si>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</si>
  <si>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</si>
  <si>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</si>
  <si>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</si>
  <si>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</si>
  <si>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</si>
  <si>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</si>
  <si>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</si>
  <si>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</si>
  <si>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</si>
  <si>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</si>
  <si>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</si>
  <si>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</si>
  <si>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</si>
  <si>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</si>
  <si>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</si>
  <si>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</si>
  <si>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</si>
  <si>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</si>
  <si>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</si>
  <si>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</si>
  <si>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</si>
  <si>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</si>
  <si>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</si>
  <si>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</si>
  <si>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</si>
  <si>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</si>
  <si>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</si>
  <si>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</si>
  <si>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</si>
  <si>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</si>
  <si>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</si>
  <si>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</si>
  <si>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</si>
  <si>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</si>
  <si>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</si>
  <si>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</si>
  <si>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</si>
  <si>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</si>
  <si>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</si>
  <si>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</si>
  <si>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</si>
  <si>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</si>
  <si>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</si>
  <si>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</si>
  <si>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</si>
  <si>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</si>
  <si>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</si>
  <si>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</si>
  <si>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</si>
  <si>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</si>
  <si>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</si>
  <si>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</si>
  <si>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</si>
  <si>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</si>
  <si>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</si>
  <si>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</si>
  <si>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</si>
  <si>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</si>
  <si>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</si>
  <si>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</si>
  <si>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</si>
  <si>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</si>
  <si>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</si>
  <si>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</si>
  <si>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</si>
  <si>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</si>
  <si>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</si>
  <si>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</si>
  <si>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</si>
  <si>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</si>
  <si>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</si>
  <si>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</si>
  <si>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</si>
  <si>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</si>
  <si>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</si>
  <si>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</si>
  <si>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</si>
  <si>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</si>
  <si>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</si>
  <si>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</si>
  <si>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</si>
  <si>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</si>
  <si>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</si>
  <si>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</si>
  <si>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</si>
  <si>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</si>
  <si>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</si>
  <si>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</si>
  <si>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</si>
  <si>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</si>
  <si>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</si>
  <si>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</si>
  <si>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</si>
  <si>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</si>
  <si>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</si>
  <si>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</si>
  <si>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</si>
  <si>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</si>
  <si>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</si>
  <si>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</si>
  <si>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</si>
  <si>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</si>
  <si>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</si>
  <si>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</si>
  <si>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</si>
  <si>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</si>
  <si>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</si>
  <si>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</si>
  <si>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</si>
  <si>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</si>
  <si>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</si>
  <si>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</si>
  <si>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</si>
  <si>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</si>
  <si>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</si>
  <si>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</si>
  <si>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</si>
  <si>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</si>
  <si>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</si>
  <si>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</si>
  <si>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</si>
  <si>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</si>
  <si>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</si>
  <si>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</si>
  <si>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</si>
  <si>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</si>
  <si>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</si>
  <si>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</si>
  <si>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</si>
  <si>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</si>
  <si>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</si>
  <si>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</si>
  <si>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</si>
  <si>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</si>
  <si>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</si>
  <si>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</si>
  <si>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</si>
  <si>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</si>
  <si>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</si>
  <si>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</si>
  <si>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</si>
  <si>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</si>
  <si>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</si>
  <si>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</si>
  <si>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</si>
  <si>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</si>
  <si>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</si>
  <si>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</si>
  <si>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</si>
  <si>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</si>
  <si>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</si>
  <si>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</si>
  <si>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</si>
  <si>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</si>
  <si>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</si>
  <si>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</si>
  <si>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</si>
  <si>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</si>
  <si>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</si>
  <si>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</si>
  <si>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</si>
  <si>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</si>
  <si>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</si>
  <si>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</si>
  <si>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</si>
  <si>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</si>
  <si>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</si>
  <si>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</si>
  <si>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</si>
  <si>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</si>
  <si>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</si>
  <si>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</si>
  <si>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</si>
  <si>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</si>
  <si>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</si>
  <si>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</si>
  <si>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</si>
  <si>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</si>
  <si>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</si>
  <si>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</si>
  <si>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</si>
  <si>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</si>
  <si>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</si>
  <si>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</si>
  <si>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</si>
  <si>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</si>
  <si>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</si>
  <si>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</si>
  <si>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</si>
  <si>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</si>
  <si>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</si>
  <si>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</si>
  <si>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</si>
  <si>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</si>
  <si>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20 min </t>
  </si>
  <si>
    <t>TT-20251117-00517</t>
  </si>
  <si>
    <t xml:space="preserve">Team need 100 min </t>
  </si>
  <si>
    <t>PCM-20251117-00000509</t>
  </si>
  <si>
    <t>EM team on the way need 10 min</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</si>
  <si>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</si>
  <si>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</si>
  <si>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</si>
  <si>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</si>
  <si>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</si>
  <si>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</si>
  <si>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</si>
  <si>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</si>
  <si>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</si>
  <si>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</si>
  <si>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</si>
  <si>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</si>
  <si>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</si>
  <si>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EM team moved need 10 min</t>
  </si>
  <si>
    <t>EM team moved need 20 min</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</si>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</sst>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315.43545358796109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45978.383879513887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45978.383879513887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45978.383879513887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45978.383879513887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45978.383879513887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45978.383879513887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45978.383879513887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45978.383879513887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45978.383879513887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45978.383879513887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45978.383879513887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45978.383879513887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45978.383879513887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45978.383879513887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45978.383879513887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45978.383879513887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45978.383879513887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45978.383879513887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45978.383879513887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45978.383879513887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45978.383879513887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45978.383879513887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45978.383879513887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45978.383879513887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45978.383879513887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45978.383879513887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45978.383879513887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45978.383879513887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45978.383879513887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45978.383879513887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45978.383879513887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45978.383879513887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45978.383879513887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45978.383879513887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45978.383879513887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45978.383879513887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45978.383879513887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45978.383879513887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45978.383879513887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45978.383879513887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45978.383879513887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45978.383879513887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45978.383879513887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45978.383879513887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45978.383879513887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45978.383879513887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45978.383879513887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45978.383879513887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45978.383879513887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45978.383879513887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45978.383879513887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45978.383879513887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45978.383879513887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45978.383879513887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45978.383879513887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45978.383879513887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45978.383879513887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45978.383879513887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45978.383879513887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45978.383879513887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45978.383879513887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45978.383879513887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45978.383879513887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45978.383879513887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45978.383879513887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45978.383879513887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45978.383879513887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45978.383879513887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45978.383879513887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45978.383879513887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45978.383879513887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45978.383879513887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45978.383879513887</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56D40FFD-4268-42D3-AE85-D76ED5D9CA8A}"/>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153.38404155092576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1.9475369212959777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9.7722106482251547E-2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2.6067013888678048E-2</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39111</v>
      </c>
      <c r="B7" s="18" t="str">
        <f>IFERROR(VLOOKUP(D7,DB!A:K,11,0),"")</f>
        <v>R2</v>
      </c>
      <c r="C7" s="18">
        <v>1</v>
      </c>
      <c r="D7" s="18" t="s">
        <v>24801</v>
      </c>
      <c r="E7" s="103" t="s">
        <v>39021</v>
      </c>
      <c r="F7" s="104"/>
      <c r="G7" s="105">
        <f ca="1">IFERROR(NOW()-F7,"-")</f>
        <v>45978.383879513887</v>
      </c>
      <c r="H7" s="104">
        <v>45978.328020833331</v>
      </c>
      <c r="I7" s="18" t="str">
        <f>IFERROR(VLOOKUP(D7,DB!A:F,6,0),"")</f>
        <v>SCECO</v>
      </c>
      <c r="J7" s="18" t="str">
        <f>IFERROR(VLOOKUP(D7,DB!A:G,7,0),"")</f>
        <v>No BB Shifted+No BB Design</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45978.383879513887</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45978.383879513887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45978.383879513887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45978.383879513887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45978.383879513887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45978.383879513887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45978.383879513887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45978.383879513887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45978.383879513887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45978.383879513887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45978.383879513887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45978.383879513887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45978.383879513887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45978.383879513887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45978.383879513887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45978.383879513887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45978.383879513887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45978.383879513887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45978.383879513887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45978.383879513887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45978.383879513887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45978.383879513887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45978.383879513887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45978.383879513887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45978.383879513887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45978.383879513887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45978.383879513887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45978.383879513887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45978.383879513887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45978.383879513887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45978.383879513887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45978.383879513887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45978.383879513887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45978.383879513887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45978.383879513887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45978.383879513887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45978.383879513887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45978.383879513887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45978.383879513887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45978.383879513887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45978.383879513887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45978.383879513887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45978.383879513887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45978.383879513887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45978.383879513887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45978.383879513887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45978.383879513887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45978.383879513887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45978.383879513887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45978.383879513887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45978.383879513887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45978.383879513887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45978.383879513887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45978.383879513887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45978.383879513887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45978.383879513887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45978.383879513887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45978.383879513887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45978.383879513887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45978.383879513887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45978.383879513887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45978.383879513887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45978.383879513887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45978.383879513887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45978.383879513887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45978.383879513887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45978.383879513887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45978.383879513887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45978.383879513887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45978.383879513887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45978.383879513887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45978.383879513887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45978.383879513887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45978.383879513887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45978.383879513887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45978.383879513887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45978.383879513887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45978.383879513887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45978.383879513887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45978.383879513887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45978.383879513887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45978.383879513887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45978.383879513887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45978.383879513887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45978.383879513887</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45978.383879513887</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45978.383879513887</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45978.383879513887</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45978.383879513887</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45978.383879513887</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45978.383879513887</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45978.383879513887</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45978.383879513887</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45978.383879513887</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45978.383879513887</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45978.383879513887</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45978.383879513887</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45978.383879513887</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45978.383879513887</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45978.383879513887</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45978.383879513887</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45978.383879513887</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45978.383879513887</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45978.383879513887</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45978.383879513887</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45978.383879513887</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45978.383879513887</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45978.383879513887</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45978.383879513887</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45978.383879513887</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45978.383879513887</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45978.383879513887</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45978.383879513887</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45978.383879513887</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45978.383879513887</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45978.383879513887</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45978.383879513887</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45978.383879513887</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45978.383879513887</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45978.383879513887</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45978.383879513887</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45978.383879513887</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45978.383879513887</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45978.383879513887</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45978.383879513887</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45978.383879513887</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45978.383879513887</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45978.383879513887</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45978.383879513887</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45978.383879513887</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45978.383879513887</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45978.383879513887</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45978.383879513887</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45978.383879513887</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45978.383879513887</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45978.383879513887</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45978.383879513887</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45978.383879513887</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45978.383879513887</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45978.383879513887</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45978.383879513887</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45978.383879513887</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45978.383879513887</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45978.383879513887</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45978.383879513887</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45978.383879513887</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45978.383879513887</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45978.383879513887</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45978.383879513887</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45978.383879513887</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45978.383879513887</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45978.383879513887</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45978.383879513887</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45978.383879513887</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45978.383879513887</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45978.383879513887</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45978.383879513887</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45978.383879513887</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45978.383879513887</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45978.383879513887</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45978.383879513887</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45978.383879513887</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45978.383879513887</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45978.383879513887</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45978.383879513887</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45978.383879513887</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45978.383879513887</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45978.383879513887</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45978.383879513887</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45978.383879513887</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45978.383879513887</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45978.383879513887</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45978.383879513887</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45978.383879513887</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45978.383879513887</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45978.383879513887</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45978.383879513887</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45978.383879513887</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45978.383879513887</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45978.383879513887</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45978.383879513887</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45978.383879513887</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45978.383879513887</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45978.383879513887</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45978.383879513887</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45978.383879513887</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45978.383879513887</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45978.383879513887</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45978.383879513887</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45978.383879513887</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45978.383879513887</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45978.383879513887</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45978.383879513887</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45978.383879513887</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45978.383879513887</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45978.383879513887</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45978.383879513887</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45978.383879513887</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45978.383879513887</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45978.383879513887</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45978.383879513887</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45978.383879513887</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45978.383879513887</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45978.383879513887</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45978.383879513887</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45978.383879513887</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45978.383879513887</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45978.383879513887</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45978.383879513887</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45978.383879513887</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45978.383879513887</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45978.383879513887</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5.2409606476430781E-2</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1.7513773149403278E-2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45978.383879513887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45978.383879513887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45978.383879513887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45978.383879513887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45978.383879513887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45978.383879513887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45978.383879513887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45978.383879513887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45978.383879513887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45978.383879513887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45978.383879513887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45978.383879513887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45978.383879513887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45978.383879513887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45978.383879513887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45978.383879513887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45978.383879513887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45978.383879513887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45978.383879513887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45978.383879513887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45978.383879513887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45978.383879513887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45978.383879513887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45978.383879513887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45978.383879513887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45978.383879513887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45978.383879513887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45978.383879513887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45978.383879513887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45978.383879513887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45978.383879513887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45978.383879513887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45978.383879513887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45978.383879513887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45978.383879513887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45978.383879513887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45978.383879513887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45978.383879513887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45978.383879513887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45978.383879513887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45978.383879513887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45978.383879513887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45978.383879513887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45978.383879513887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45978.383879513887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45978.383879513887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45978.383879513887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45978.383879513887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45978.383879513887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45978.383879513887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45978.383879513887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45978.383879513887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45978.383879513887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45978.383879513887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45978.383879513887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45978.383879513887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45978.383879513887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45978.383879513887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45978.383879513887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45978.383879513887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45978.383879513887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45978.383879513887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45978.383879513887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45978.383879513887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45978.383879513887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45978.383879513887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45978.383879513887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45978.383879513887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45978.383879513887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45978.383879513887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45978.383879513887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45978.383879513887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45978.383879513887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45978.383879513887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45978.383879513887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45978.383879513887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45978.383879513887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45978.383879513887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45978.383879513887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45978.383879513887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45978.383879513887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45978.383879513887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45978.383879513887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45978.383879513887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45978.383879513887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45978.383879513887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45978.383879513887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45978.383879513887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45978.383879513887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45978.383879513887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45978.383879513887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45978.383879513887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45978.383879513887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45978.383879513887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45978.383879513887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45978.383879513887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45978.383879513887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45978.383879513887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45978.383879513887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45978.383879513887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45978.383879513887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45978.383879513887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45978.383879513887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45978.383879513887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45978.383879513887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45978.383879513887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45978.383879513887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45978.383879513887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45978.383879513887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45978.383879513887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45978.383879513887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45978.383879513887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45978.383879513887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45978.383879513887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45978.383879513887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45978.383879513887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45978.383879513887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45978.383879513887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45978.383879513887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45978.383879513887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45978.383879513887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45978.383879513887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45978.383879513887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45978.383879513887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45978.383879513887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45978.383879513887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45978.383879513887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45978.383879513887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45978.383879513887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45978.383879513887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45978.383879513887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45978.383879513887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45978.383879513887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45978.383879513887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45978.383879513887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45978.383879513887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45978.383879513887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45978.383879513887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45978.383879513887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45978.383879513887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45978.383879513887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45978.383879513887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45978.383879513887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45978.383879513887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45978.383879513887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45978.383879513887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45978.383879513887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45978.383879513887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45978.383879513887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45978.383879513887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45978.383879513887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45978.383879513887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45978.383879513887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45978.383879513887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45978.383879513887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45978.383879513887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45978.383879513887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45978.383879513887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45978.383879513887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45978.383879513887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45978.383879513887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45978.383879513887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45978.383879513887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45978.383879513887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45978.383879513887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45978.383879513887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45978.383879513887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45978.383879513887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45978.383879513887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45978.383879513887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45978.383879513887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45978.383879513887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45978.383879513887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45978.383879513887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45978.383879513887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45978.383879513887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45978.383879513887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45978.383879513887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45978.383879513887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45978.383879513887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45978.383879513887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45978.383879513887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45978.383879513887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45978.383879513887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45978.383879513887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45978.383879513887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45978.383879513887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45978.383879513887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45978.383879513887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45978.383879513887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45978.383879513887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45978.383879513887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45978.383879513887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45978.383879513887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45978.383879513887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45978.383879513887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45978.383879513887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45978.383879513887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45978.383879513887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45978.383879513887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45978.383879513887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45978.383879513887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45978.383879513887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45978.383879513887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45978.383879513887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45978.383879513887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45978.383879513887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45978.383879513887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45978.383879513887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45978.383879513887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45978.383879513887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45978.383879513887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45978.383879513887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45978.383879513887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45978.383879513887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45978.383879513887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45978.383879513887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45978.383879513887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45978.383879513887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45978.383879513887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45978.383879513887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45978.383879513887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45978.383879513887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45978.383879513887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45978.383879513887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45978.383879513887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45978.383879513887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45978.383879513887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45978.383879513887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45978.383879513887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45978.383879513887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45978.383879513887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45978.383879513887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45978.383879513887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45978.383879513887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45978.383879513887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45978.383879513887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45978.383879513887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45978.383879513887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45978.383879513887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45978.383879513887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45978.383879513887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45978.383879513887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45978.383879513887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45978.383879513887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45978.383879513887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45978.383879513887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45978.383879513887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45978.383879513887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45978.383879513887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45978.383879513887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45978.383879513887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45978.383879513887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45978.383879513887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45978.383879513887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45978.383879513887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45978.383879513887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45978.383879513887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45978.383879513887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45978.383879513887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45978.383879513887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45978.383879513887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45978.383879513887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45978.383879513887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45978.383879513887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45978.383879513887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45978.383879513887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45978.383879513887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45978.383879513887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45978.383879513887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45978.383879513887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45978.383879513887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45978.383879513887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45978.383879513887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45978.383879513887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45978.383879513887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45978.383879513887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45978.383879513887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45978.383879513887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45978.383879513887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45978.383879513887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45978.383879513887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45978.383879513887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45978.383879513887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45978.383879513887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45978.383879513887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45978.383879513887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45978.383879513887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45978.383879513887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45978.383879513887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45978.383879513887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45978.383879513887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45978.383879513887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45978.383879513887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45978.383879513887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45978.383879513887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45978.383879513887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45978.383879513887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45978.383879513887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45978.383879513887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45978.383879513887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45978.383879513887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45978.383879513887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45978.383879513887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45978.383879513887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45978.383879513887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45978.383879513887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45978.383879513887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45978.383879513887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45978.383879513887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45978.383879513887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45978.383879513887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45978.383879513887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45978.383879513887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45978.383879513887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45978.383879513887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45978.383879513887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45978.383879513887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45978.383879513887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45978.383879513887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45978.383879513887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45978.383879513887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45978.383879513887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45978.383879513887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45978.383879513887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45978.383879513887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45978.383879513887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45978.383879513887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45978.383879513887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45978.383879513887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45978.383879513887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45978.383879513887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45978.383879513887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45978.383879513887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45978.383879513887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45978.383879513887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45978.383879513887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45978.383879513887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45978.383879513887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45978.383879513887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45978.383879513887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45978.383879513887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45978.383879513887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45978.383879513887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45978.383879513887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45978.383879513887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45978.383879513887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45978.383879513887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45978.383879513887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45978.383879513887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45978.383879513887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45978.383879513887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45978.383879513887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45978.383879513887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45978.383879513887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45978.383879513887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45978.383879513887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45978.383879513887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45978.383879513887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45978.383879513887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45978.383879513887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45978.383879513887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45978.383879513887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45978.383879513887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45978.383879513887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45978.383879513887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45978.383879513887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45978.383879513887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45978.383879513887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45978.383879513887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45978.383879513887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45978.383879513887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45978.383879513887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45978.383879513887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45978.383879513887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45978.383879513887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45978.383879513887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45978.383879513887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45978.383879513887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45978.383879513887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45978.383879513887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45978.383879513887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45978.383879513887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45978.383879513887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45978.383879513887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45978.383879513887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45978.383879513887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45978.383879513887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45978.383879513887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45978.383879513887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45978.383879513887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45978.383879513887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45978.383879513887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45978.383879513887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45978.383879513887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45978.383879513887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45978.383879513887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45978.383879513887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45978.383879513887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45978.383879513887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45978.383879513887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45978.383879513887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45978.383879513887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45978.383879513887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45978.383879513887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45978.383879513887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45978.383879513887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45978.383879513887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45978.383879513887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45978.383879513887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45978.383879513887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45978.383879513887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45978.383879513887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45978.383879513887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45978.383879513887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45978.383879513887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45978.383879513887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45978.383879513887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45978.383879513887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45978.383879513887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45978.383879513887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45978.383879513887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45978.383879513887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45978.383879513887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45978.383879513887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45978.383879513887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45978.383879513887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45978.383879513887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45978.383879513887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45978.383879513887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45978.383879513887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45978.383879513887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45978.383879513887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45978.383879513887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45978.383879513887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45978.383879513887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45978.383879513887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45978.383879513887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45978.383879513887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45978.383879513887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45978.383879513887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45978.383879513887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45978.383879513887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45978.383879513887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45978.383879513887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45978.383879513887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45978.383879513887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45978.383879513887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45978.383879513887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45978.383879513887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45978.383879513887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45978.383879513887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45978.383879513887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45978.383879513887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45978.383879513887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45978.383879513887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45978.383879513887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45978.383879513887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45978.383879513887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45978.383879513887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45978.383879513887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45978.383879513887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45978.383879513887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45978.383879513887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45978.383879513887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45978.383879513887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45978.383879513887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45978.383879513887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45978.383879513887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45978.383879513887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45978.383879513887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45978.383879513887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45978.383879513887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45978.383879513887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45978.383879513887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45978.383879513887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45978.383879513887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45978.383879513887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45978.383879513887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45978.383879513887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45978.383879513887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45978.383879513887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45978.383879513887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45978.383879513887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45978.383879513887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45978.383879513887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45978.383879513887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45978.383879513887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45978.383879513887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45978.383879513887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45978.383879513887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45978.383879513887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45978.383879513887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45978.383879513887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45978.383879513887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45978.383879513887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45978.383879513887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45978.383879513887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45978.383879513887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45978.383879513887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45978.383879513887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45978.383879513887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45978.383879513887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45978.383879513887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45978.383879513887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45978.383879513887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45978.383879513887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45978.383879513887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45978.383879513887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45978.383879513887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45978.383879513887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45978.383879513887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45978.383879513887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45978.383879513887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45978.383879513887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45978.383879513887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45978.383879513887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45978.383879513887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45978.383879513887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45978.383879513887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45978.383879513887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45978.383879513887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45978.383879513887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45978.383879513887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45978.383879513887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45978.383879513887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45978.383879513887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45978.383879513887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45978.383879513887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45978.383879513887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45978.383879513887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45978.383879513887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45978.383879513887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45978.383879513887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45978.383879513887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45978.383879513887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45978.383879513887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45978.383879513887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45978.383879513887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45978.383879513887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45978.383879513887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45978.383879513887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45978.383879513887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45978.383879513887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45978.383879513887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45978.383879513887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45978.383879513887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45978.383879513887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45978.383879513887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45978.383879513887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45978.383879513887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45978.383879513887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45978.383879513887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45978.383879513887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45978.383879513887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45978.383879513887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45978.383879513887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45978.383879513887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45978.383879513887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45978.383879513887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45978.383879513887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45978.383879513887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45978.383879513887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45978.383879513887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45978.383879513887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45978.383879513887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45978.383879513887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45978.383879513887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45978.383879513887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45978.383879513887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45978.383879513887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45978.383879513887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45978.383879513887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45978.383879513887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45978.383879513887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45978.383879513887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45978.383879513887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45978.383879513887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45978.383879513887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45978.383879513887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45978.383879513887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45978.383879513887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45978.383879513887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45978.383879513887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45978.383879513887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45978.383879513887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45978.383879513887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45978.383879513887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45978.383879513887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45978.383879513887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45978.383879513887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45978.383879513887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45978.383879513887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45978.383879513887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45978.383879513887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45978.383879513887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45978.383879513887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45978.383879513887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45978.383879513887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45978.383879513887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45978.383879513887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45978.383879513887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45978.383879513887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45978.383879513887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45978.383879513887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45978.383879513887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45978.383879513887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45978.383879513887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45978.383879513887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45978.383879513887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45978.383879513887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45978.383879513887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45978.383879513887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45978.383879513887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45978.383879513887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45978.383879513887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45978.383879513887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45978.383879513887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45978.383879513887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45978.383879513887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45978.383879513887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45978.383879513887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45978.383879513887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45978.383879513887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45978.383879513887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45978.383879513887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45978.383879513887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45978.383879513887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45978.383879513887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45978.383879513887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45978.383879513887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45978.383879513887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45978.383879513887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45978.383879513887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45978.383879513887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45978.383879513887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45978.383879513887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45978.383879513887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45978.383879513887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45978.383879513887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45978.383879513887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45978.383879513887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45978.383879513887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45978.383879513887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45978.383879513887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45978.383879513887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45978.383879513887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45978.383879513887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45978.383879513887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45978.383879513887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45978.383879513887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45978.383879513887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45978.383879513887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45978.383879513887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45978.383879513887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45978.383879513887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45978.383879513887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45978.383879513887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45978.383879513887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45978.383879513887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45978.383879513887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45978.383879513887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45978.383879513887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45978.383879513887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45978.383879513887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45978.383879513887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45978.383879513887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45978.383879513887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45978.383879513887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45978.383879513887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45978.383879513887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45978.383879513887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45978.383879513887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45978.383879513887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45978.383879513887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45978.383879513887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45978.383879513887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45978.383879513887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45978.383879513887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45978.383879513887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45978.383879513887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45978.383879513887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45978.383879513887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45978.383879513887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45978.383879513887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45978.383879513887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45978.383879513887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45978.383879513887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45978.383879513887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45978.383879513887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45978.383879513887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45978.383879513887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45978.383879513887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45978.383879513887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45978.383879513887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45978.383879513887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45978.383879513887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45978.383879513887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45978.383879513887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45978.383879513887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45978.383879513887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45978.383879513887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45978.383879513887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45978.383879513887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45978.383879513887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45978.383879513887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45978.383879513887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45978.383879513887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45978.383879513887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45978.383879513887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45978.383879513887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45978.383879513887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45978.383879513887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45978.383879513887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45978.383879513887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45978.383879513887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45978.383879513887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45978.383879513887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45978.383879513887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45978.383879513887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45978.383879513887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45978.383879513887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45978.383879513887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45978.383879513887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45978.383879513887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45978.383879513887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45978.383879513887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45978.383879513887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45978.383879513887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45978.383879513887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45978.383879513887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45978.383879513887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45978.383879513887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45978.383879513887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45978.383879513887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45978.383879513887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45978.383879513887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45978.383879513887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45978.383879513887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45978.383879513887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45978.383879513887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45978.383879513887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45978.383879513887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45978.383879513887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45978.383879513887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45978.383879513887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45978.383879513887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45978.383879513887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45978.383879513887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45978.383879513887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45978.383879513887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45978.383879513887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45978.383879513887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45978.383879513887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45978.383879513887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45978.383879513887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45978.383879513887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45978.383879513887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45978.383879513887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45978.383879513887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45978.383879513887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45978.383879513887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45978.383879513887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45978.383879513887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45978.383879513887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45978.383879513887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45978.383879513887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45978.383879513887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45978.383879513887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45978.383879513887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45978.383879513887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45978.383879513887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45978.383879513887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45978.383879513887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45978.383879513887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45978.383879513887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45978.383879513887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45978.383879513887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45978.383879513887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45978.383879513887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45978.383879513887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45978.383879513887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45978.383879513887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45978.383879513887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45978.383879513887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45978.383879513887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45978.383879513887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45978.383879513887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45978.383879513887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45978.383879513887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45978.383879513887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45978.383879513887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45978.383879513887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45978.383879513887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45978.383879513887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45978.383879513887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45978.383879513887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45978.383879513887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45978.383879513887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45978.383879513887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45978.383879513887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45978.383879513887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45978.383879513887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45978.383879513887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45978.383879513887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45978.383879513887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45978.383879513887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45978.383879513887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45978.383879513887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45978.383879513887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45978.383879513887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45978.383879513887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45978.383879513887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45978.383879513887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45978.383879513887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45978.383879513887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45978.383879513887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45978.383879513887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45978.383879513887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45978.383879513887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45978.383879513887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45978.383879513887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45978.383879513887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45978.383879513887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45978.383879513887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45978.383879513887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45978.383879513887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45978.383879513887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45978.383879513887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45978.383879513887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45978.383879513887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45978.383879513887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45978.383879513887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45978.383879513887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45978.383879513887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45978.383879513887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45978.383879513887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45978.383879513887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45978.383879513887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45978.383879513887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45978.383879513887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45978.383879513887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45978.383879513887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45978.383879513887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45978.383879513887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45978.383879513887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45978.383879513887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45978.383879513887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45978.383879513887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45978.383879513887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45978.383879513887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45978.383879513887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45978.383879513887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45978.383879513887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45978.383879513887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45978.383879513887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45978.383879513887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45978.383879513887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45978.383879513887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45978.383879513887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45978.383879513887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45978.383879513887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45978.383879513887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45978.383879513887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45978.383879513887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45978.383879513887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45978.383879513887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45978.383879513887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45978.383879513887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45978.383879513887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45978.383879513887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45978.383879513887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45978.383879513887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45978.383879513887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45978.383879513887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45978.383879513887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45978.383879513887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45978.383879513887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45978.383879513887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45978.383879513887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45978.383879513887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45978.383879513887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45978.383879513887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45978.383879513887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45978.383879513887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45978.383879513887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45978.383879513887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45978.383879513887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45978.383879513887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45978.383879513887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45978.383879513887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45978.383879513887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45978.383879513887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45978.383879513887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45978.383879513887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45978.383879513887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45978.383879513887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45978.383879513887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45978.383879513887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45978.383879513887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45978.383879513887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45978.383879513887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45978.383879513887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45978.383879513887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45978.383879513887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45978.383879513887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45978.383879513887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45978.383879513887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45978.383879513887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45978.383879513887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45978.383879513887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45978.383879513887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45978.383879513887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45978.383879513887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45978.383879513887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45978.383879513887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45978.383879513887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45978.383879513887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45978.383879513887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45978.383879513887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45978.383879513887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45978.383879513887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45978.383879513887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45978.383879513887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45978.383879513887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45978.383879513887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45978.383879513887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45978.383879513887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45978.383879513887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45978.383879513887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45978.383879513887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45978.383879513887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45978.383879513887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45978.383879513887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45978.383879513887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45978.383879513887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45978.383879513887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45978.383879513887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45978.383879513887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45978.383879513887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45978.383879513887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45978.383879513887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45978.383879513887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45978.383879513887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45978.383879513887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45978.383879513887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45978.383879513887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45978.383879513887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45978.383879513887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45978.383879513887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45978.383879513887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45978.383879513887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45978.383879513887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45978.383879513887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45978.383879513887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45978.383879513887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45978.383879513887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45978.383879513887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45978.383879513887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45978.383879513887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45978.383879513887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45978.383879513887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45978.383879513887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45978.383879513887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45978.383879513887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45978.383879513887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45978.383879513887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45978.383879513887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45978.383879513887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45978.383879513887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45978.383879513887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45978.383879513887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45978.383879513887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45978.383879513887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45978.383879513887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45978.383879513887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45978.383879513887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45978.383879513887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45978.383879513887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45978.383879513887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45978.383879513887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45978.383879513887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45978.383879513887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45978.383879513887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45978.383879513887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45978.383879513887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45978.383879513887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45978.383879513887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45978.383879513887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45978.383879513887</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274.90316192129103</v>
      </c>
      <c r="H2" s="96">
        <v>45703.474768518521</v>
      </c>
      <c r="I2" s="96" t="str">
        <f>IFERROR(VLOOKUP(D2,DB!A:F,6,0),"")</f>
        <v>SCECO</v>
      </c>
      <c r="J2" s="96" t="str">
        <f>IFERROR(VLOOKUP(D2,DB!A:G,7,0),"")</f>
        <v>Dead</v>
      </c>
      <c r="K2" s="98" t="s">
        <v>39118</v>
      </c>
      <c r="L2" s="92" t="str">
        <f>IFERROR(VLOOKUP(D2,DB!A:I,9,0),"")</f>
        <v>Latis</v>
      </c>
    </row>
    <row r="3" spans="1:16" ht="15" customHeight="1">
      <c r="A3" s="116"/>
      <c r="B3" s="116" t="str">
        <f>IFERROR(VLOOKUP(D3,DB!A:K,11,0),"")</f>
        <v/>
      </c>
      <c r="C3" s="94"/>
      <c r="D3" s="92"/>
      <c r="E3" s="95"/>
      <c r="F3" s="96"/>
      <c r="G3" s="97">
        <f ca="1">IFERROR(NOW()-F3,"")</f>
        <v>45978.383879513887</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45978.383879513887</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45978.383879513887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45978.383879513887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45978.383879513887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45978.383879513887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45978.383879513887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45978.383879513887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45978.383879513887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45978.383879513887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45978.383879513887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45978.383879513887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45978.383879513887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45978.383879513887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45978.383879513887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45978.383879513887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45978.383879513887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45978.383879513887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45978.383879513887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45978.383879513887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45978.383879513887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45978.383879513887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45978.383879513887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45978.383879513887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45978.383879513887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45978.383879513887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45978.383879513887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45978.383879513887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45978.383879513887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45978.383879513887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45978.383879513887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45978.383879513887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45978.383879513887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45978.383879513887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45978.383879513887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45978.383879513887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45978.383879513887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45978.383879513887</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6"/>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39119</v>
      </c>
      <c r="B2" s="37" t="str">
        <f>IFERROR(VLOOKUP(D2,DB!A:K,11,0),"")</f>
        <v>R5</v>
      </c>
      <c r="C2" s="37">
        <v>3</v>
      </c>
      <c r="D2" s="107" t="s">
        <v>36011</v>
      </c>
      <c r="E2" s="37" t="s">
        <v>39021</v>
      </c>
      <c r="F2" s="38">
        <v>45891.832060185188</v>
      </c>
      <c r="G2" s="109">
        <f ca="1">IFERROR(NOW()-F2,"")</f>
        <v>86.551819328698912</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09">
        <f t="shared" ref="G3" ca="1" si="0">IFERROR(NOW()-F3,"")</f>
        <v>52.195002199070586</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39100</v>
      </c>
      <c r="F4" s="111">
        <v>45948.661111111112</v>
      </c>
      <c r="G4" s="112">
        <f t="shared" ref="G4" ca="1" si="1">IFERROR(NOW()-F4,"")</f>
        <v>29.722768402774818</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9">
        <v>45977.514803240738</v>
      </c>
      <c r="G5" s="112">
        <f t="shared" ref="G5:G19" ca="1" si="2">IFERROR(NOW()-F5,"")</f>
        <v>0.86907627314940328</v>
      </c>
      <c r="H5" s="139">
        <v>45977.468807870369</v>
      </c>
      <c r="I5" s="110" t="str">
        <f>IFERROR(VLOOKUP(D5,DB!A:F,6,0),"")</f>
        <v>SCECO</v>
      </c>
      <c r="J5" s="110" t="str">
        <f>IFERROR(VLOOKUP(D5,DB!A:G,7,0),"")</f>
        <v>Weak</v>
      </c>
      <c r="K5" s="110" t="s">
        <v>39126</v>
      </c>
      <c r="L5" s="110" t="str">
        <f>IFERROR(VLOOKUP(D5,DB!A:I,9,0),"")</f>
        <v>Latis</v>
      </c>
    </row>
    <row r="6" spans="1:13">
      <c r="A6" s="110" t="s">
        <v>39127</v>
      </c>
      <c r="B6" s="110" t="str">
        <f>IFERROR(VLOOKUP(D6,DB!A:K,11,0),"")</f>
        <v>R5</v>
      </c>
      <c r="C6" s="110">
        <v>3</v>
      </c>
      <c r="D6" s="110" t="s">
        <v>33508</v>
      </c>
      <c r="E6" s="110" t="s">
        <v>39021</v>
      </c>
      <c r="F6" s="139">
        <v>45978.354155092595</v>
      </c>
      <c r="G6" s="112">
        <f t="shared" ca="1" si="2"/>
        <v>2.9724421292485204E-2</v>
      </c>
      <c r="H6" s="139">
        <v>45978.346550925926</v>
      </c>
      <c r="I6" s="110" t="str">
        <f>IFERROR(VLOOKUP(D6,DB!A:F,6,0),"")</f>
        <v>SCECO</v>
      </c>
      <c r="J6" s="110" t="str">
        <f>IFERROR(VLOOKUP(D6,DB!A:G,7,0),"")</f>
        <v>Vandalized</v>
      </c>
      <c r="K6" s="110" t="s">
        <v>39128</v>
      </c>
      <c r="L6" s="110" t="str">
        <f>IFERROR(VLOOKUP(D6,DB!A:I,9,0),"")</f>
        <v>Latis</v>
      </c>
    </row>
    <row r="7" spans="1:13">
      <c r="A7" s="110"/>
      <c r="B7" s="110" t="str">
        <f>IFERROR(VLOOKUP(D7,DB!A:K,11,0),"")</f>
        <v>R5</v>
      </c>
      <c r="C7" s="110">
        <v>3</v>
      </c>
      <c r="D7" s="110" t="s">
        <v>32290</v>
      </c>
      <c r="E7" s="110" t="s">
        <v>39021</v>
      </c>
      <c r="F7" s="110"/>
      <c r="G7" s="112">
        <f t="shared" ca="1" si="2"/>
        <v>45978.383879513887</v>
      </c>
      <c r="H7" s="139">
        <v>45978.368032407408</v>
      </c>
      <c r="I7" s="110" t="str">
        <f>IFERROR(VLOOKUP(D7,DB!A:F,6,0),"")</f>
        <v>SCECO</v>
      </c>
      <c r="J7" s="110" t="str">
        <f>IFERROR(VLOOKUP(D7,DB!A:G,7,0),"")</f>
        <v>Vandalized</v>
      </c>
      <c r="K7" s="110" t="s">
        <v>39129</v>
      </c>
      <c r="L7" s="110" t="str">
        <f>IFERROR(VLOOKUP(D7,DB!A:I,9,0),"")</f>
        <v>Latis</v>
      </c>
    </row>
    <row r="8" spans="1:13">
      <c r="A8" s="110"/>
      <c r="B8" s="110" t="str">
        <f>IFERROR(VLOOKUP(D8,DB!A:K,11,0),"")</f>
        <v/>
      </c>
      <c r="C8" s="110"/>
      <c r="D8" s="110"/>
      <c r="E8" s="110"/>
      <c r="F8" s="110"/>
      <c r="G8" s="112">
        <f t="shared" ca="1" si="2"/>
        <v>45978.383879513887</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45978.383879513887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45978.383879513887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45978.383879513887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45978.383879513887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45978.383879513887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45978.383879513887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45978.383879513887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45978.383879513887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45978.383879513887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45978.383879513887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45978.383879513887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ref="G20:G83" ca="1" si="3">IFERROR(NOW()-F20,"")</f>
        <v>45978.383879513887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45978.383879513887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45978.383879513887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45978.383879513887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45978.383879513887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45978.383879513887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45978.383879513887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45978.383879513887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45978.383879513887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45978.383879513887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45978.383879513887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45978.383879513887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45978.383879513887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45978.383879513887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45978.383879513887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45978.383879513887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45978.383879513887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45978.383879513887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45978.383879513887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45978.383879513887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45978.383879513887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45978.383879513887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45978.383879513887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45978.383879513887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45978.383879513887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45978.383879513887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45978.383879513887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45978.383879513887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45978.383879513887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45978.383879513887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45978.383879513887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45978.383879513887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45978.383879513887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45978.383879513887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45978.383879513887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45978.383879513887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45978.383879513887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45978.383879513887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45978.383879513887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45978.383879513887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45978.383879513887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45978.383879513887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45978.383879513887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45978.383879513887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45978.383879513887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45978.383879513887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45978.383879513887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45978.383879513887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45978.383879513887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45978.383879513887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45978.383879513887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45978.383879513887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45978.383879513887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45978.383879513887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45978.383879513887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45978.383879513887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45978.383879513887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45978.383879513887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45978.383879513887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45978.383879513887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45978.383879513887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45978.383879513887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45978.383879513887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45978.383879513887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ref="G84:G147" ca="1" si="4">IFERROR(NOW()-F84,"")</f>
        <v>45978.383879513887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45978.383879513887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45978.383879513887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45978.383879513887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45978.383879513887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45978.383879513887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45978.383879513887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45978.383879513887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45978.383879513887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45978.383879513887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45978.383879513887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45978.383879513887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45978.383879513887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45978.383879513887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45978.383879513887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45978.383879513887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45978.383879513887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45978.383879513887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45978.383879513887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45978.383879513887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45978.383879513887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45978.383879513887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45978.383879513887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45978.383879513887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45978.383879513887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45978.383879513887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45978.383879513887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45978.383879513887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45978.383879513887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45978.383879513887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45978.383879513887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45978.383879513887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45978.383879513887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45978.383879513887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45978.383879513887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45978.383879513887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45978.383879513887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45978.383879513887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45978.383879513887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45978.383879513887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45978.383879513887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45978.383879513887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45978.383879513887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45978.383879513887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45978.383879513887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45978.383879513887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45978.383879513887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45978.383879513887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45978.383879513887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45978.383879513887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45978.383879513887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45978.383879513887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45978.383879513887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45978.383879513887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45978.383879513887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45978.383879513887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45978.383879513887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45978.383879513887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45978.383879513887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45978.383879513887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45978.383879513887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45978.383879513887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45978.383879513887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45978.383879513887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ref="G148:G211" ca="1" si="5">IFERROR(NOW()-F148,"")</f>
        <v>45978.383879513887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45978.383879513887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45978.383879513887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45978.383879513887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45978.383879513887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45978.383879513887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45978.383879513887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45978.383879513887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45978.383879513887</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45978.383879513887</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45978.383879513887</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45978.383879513887</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45978.383879513887</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45978.383879513887</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45978.383879513887</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45978.383879513887</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45978.383879513887</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45978.383879513887</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45978.383879513887</v>
      </c>
      <c r="H166" s="110"/>
      <c r="I166" s="110" t="str">
        <f>IFERROR(VLOOKUP(D166,DB!A:F,6,0),"")</f>
        <v/>
      </c>
      <c r="J166" s="110" t="str">
        <f>IFERROR(VLOOKUP(D166,DB!A:G,7,0),"")</f>
        <v/>
      </c>
      <c r="K166" s="110"/>
      <c r="L166" s="110" t="str">
        <f>IFERROR(VLOOKUP(D166,DB!A:I,9,0),"")</f>
        <v/>
      </c>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39130</v>
      </c>
      <c r="B2" s="122" t="str">
        <f>IFERROR(VLOOKUP(D2,DB!A:K,11,0),"")</f>
        <v>R6</v>
      </c>
      <c r="C2" s="123">
        <v>1</v>
      </c>
      <c r="D2" s="122" t="s">
        <v>30938</v>
      </c>
      <c r="E2" s="110" t="s">
        <v>39021</v>
      </c>
      <c r="F2" s="124">
        <v>45977.926087962966</v>
      </c>
      <c r="G2" s="105">
        <f t="shared" ref="G2:G58" ca="1" si="0">IFERROR(NOW()-F2,"-")</f>
        <v>0.45779155092168367</v>
      </c>
      <c r="H2" s="124">
        <v>45978.034363425926</v>
      </c>
      <c r="I2" s="122" t="str">
        <f>IFERROR(VLOOKUP(D2,DB!A:F,6,0),"")</f>
        <v>SCECO</v>
      </c>
      <c r="J2" s="122" t="str">
        <f>IFERROR(VLOOKUP(D2,DB!A:G,7,0),"")</f>
        <v>Dead</v>
      </c>
      <c r="K2" s="125" t="s">
        <v>39131</v>
      </c>
      <c r="L2" s="126" t="str">
        <f>IFERROR(VLOOKUP(D2,DB!A:I,9,0),"")</f>
        <v>Latis</v>
      </c>
    </row>
    <row r="3" spans="1:16382" ht="31.5" customHeight="1">
      <c r="A3" s="121" t="s">
        <v>39132</v>
      </c>
      <c r="B3" s="122" t="str">
        <f>IFERROR(VLOOKUP(D3,DB!A:K,11,0),"")</f>
        <v>R6</v>
      </c>
      <c r="C3" s="123">
        <v>3</v>
      </c>
      <c r="D3" s="122" t="s">
        <v>30992</v>
      </c>
      <c r="E3" s="110" t="s">
        <v>39100</v>
      </c>
      <c r="F3" s="124">
        <v>45978.369895833333</v>
      </c>
      <c r="G3" s="105">
        <f t="shared" ca="1" si="0"/>
        <v>1.398368055379251E-2</v>
      </c>
      <c r="H3" s="124">
        <v>45978.362303240741</v>
      </c>
      <c r="I3" s="122" t="str">
        <f>IFERROR(VLOOKUP(D3,DB!A:F,6,0),"")</f>
        <v>Generator-SG</v>
      </c>
      <c r="J3" s="122" t="str">
        <f>IFERROR(VLOOKUP(D3,DB!A:G,7,0),"")</f>
        <v>Dead</v>
      </c>
      <c r="K3" s="125" t="s">
        <v>39133</v>
      </c>
      <c r="L3" s="126" t="str">
        <f>IFERROR(VLOOKUP(D3,DB!A:I,9,0),"")</f>
        <v>Latis</v>
      </c>
    </row>
    <row r="4" spans="1:16382" ht="31.5" customHeight="1">
      <c r="A4" s="121"/>
      <c r="B4" s="122" t="str">
        <f>IFERROR(VLOOKUP(D4,DB!A:K,11,0),"")</f>
        <v/>
      </c>
      <c r="C4" s="123"/>
      <c r="D4" s="122"/>
      <c r="E4" s="110"/>
      <c r="F4" s="124"/>
      <c r="G4" s="105">
        <f t="shared" ca="1" si="0"/>
        <v>45978.383879513887</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45978.383879513887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45978.383879513887</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45978.383879513887</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45978.383879513887</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45978.383879513887</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45978.383879513887</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45978.383879513887</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45978.383879513887</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45978.383879513887</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45978.383879513887</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45978.383879513887</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45978.383879513887</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45978.383879513887</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45978.383879513887</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45978.383879513887</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45978.383879513887</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45978.383879513887</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45978.383879513887</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45978.383879513887</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45978.383879513887</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45978.383879513887</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45978.383879513887</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45978.383879513887</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45978.383879513887</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45978.383879513887</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45978.383879513887</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45978.383879513887</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45978.383879513887</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45978.383879513887</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45978.383879513887</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45978.383879513887</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45978.383879513887</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45978.383879513887</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45978.383879513887</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45978.383879513887</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45978.383879513887</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45978.383879513887</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45978.383879513887</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45978.383879513887</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45978.383879513887</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45978.383879513887</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45978.383879513887</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45978.383879513887</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45978.383879513887</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45978.383879513887</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45978.383879513887</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45978.383879513887</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45978.383879513887</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45978.383879513887</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45978.383879513887</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45978.383879513887</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45978.383879513887</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45978.383879513887</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45978.383879513887</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45978.383879513887</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45978.383879513887</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45978.383879513887</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45978.383879513887</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45978.383879513887</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45978.383879513887</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45978.383879513887</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45978.383879513887</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45978.383879513887</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45978.383879513887</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45978.383879513887</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45978.383879513887</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45978.383879513887</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45978.383879513887</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45978.383879513887</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45978.383879513887</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45978.383879513887</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45978.383879513887</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45978.383879513887</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45978.383879513887</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45978.383879513887</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45978.383879513887</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45978.383879513887</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45978.383879513887</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45978.383879513887</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45978.383879513887</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45978.383879513887</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45978.383879513887</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45978.383879513887</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45978.383879513887</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45978.383879513887</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45978.383879513887</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45978.383879513887</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45978.383879513887</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2025-11-17T06:14:48Z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