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952" documentId="120_S{2AC9BD13-BADA-5192-A53E-5A8FF88502F6}" xr6:coauthVersionLast="47" xr6:coauthVersionMax="47" xr10:uidLastSave="{E87FAD3A-DD49-4A49-8320-DD18F79AEC58}"/>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alcChain>
</file>

<file path=xl/sharedStrings.xml><?xml version="1.0" encoding="utf-8"?>
<sst xmlns="http://schemas.openxmlformats.org/spreadsheetml/2006/main" count="180317" uniqueCount="39134">
  <si>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</si>
  <si>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</si>
  <si>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</si>
  <si>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</si>
  <si>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</si>
  <si>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</si>
  <si>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</si>
  <si>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</si>
  <si>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</si>
  <si>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</si>
  <si>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</si>
  <si>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</si>
  <si>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</si>
  <si>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</si>
  <si>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</si>
  <si>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</si>
  <si>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</si>
  <si>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</si>
  <si>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</si>
  <si>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</si>
  <si>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</si>
  <si>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</si>
  <si>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</si>
  <si>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</si>
  <si>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</si>
  <si>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</si>
  <si>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</si>
  <si>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</si>
  <si>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</si>
  <si>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</si>
  <si>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</si>
  <si>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</si>
  <si>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</si>
  <si>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</si>
  <si>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</si>
  <si>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</si>
  <si>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</si>
  <si>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</si>
  <si>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</si>
  <si>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</si>
  <si>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</si>
  <si>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</si>
  <si>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</si>
  <si>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</si>
  <si>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</si>
  <si>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</si>
  <si>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</si>
  <si>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</si>
  <si>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</si>
  <si>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</si>
  <si>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</si>
  <si>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</si>
  <si>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</si>
  <si>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</si>
  <si>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</si>
  <si>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</si>
  <si>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</si>
  <si>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</si>
  <si>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</si>
  <si>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</si>
  <si>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</si>
  <si>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</si>
  <si>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</si>
  <si>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</si>
  <si>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</si>
  <si>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</si>
  <si>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</si>
  <si>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</si>
  <si>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</si>
  <si>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</si>
  <si>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</si>
  <si>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</si>
  <si>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</si>
  <si>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</si>
  <si>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</si>
  <si>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</si>
  <si>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</si>
  <si>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</si>
  <si>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</si>
  <si>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</si>
  <si>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</si>
  <si>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</si>
  <si>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</si>
  <si>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</si>
  <si>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</si>
  <si>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</si>
  <si>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</si>
  <si>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</si>
  <si>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</si>
  <si>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</si>
  <si>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</si>
  <si>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</si>
  <si>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</si>
  <si>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</si>
  <si>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</si>
  <si>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</si>
  <si>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</si>
  <si>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</si>
  <si>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</si>
  <si>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</si>
  <si>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</si>
  <si>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</si>
  <si>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</si>
  <si>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</si>
  <si>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</si>
  <si>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</si>
  <si>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</si>
  <si>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</si>
  <si>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</si>
  <si>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</si>
  <si>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</si>
  <si>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</si>
  <si>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</si>
  <si>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</si>
  <si>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</si>
  <si>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</si>
  <si>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</si>
  <si>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</si>
  <si>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</si>
  <si>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</si>
  <si>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</si>
  <si>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</si>
  <si>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</si>
  <si>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</si>
  <si>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</si>
  <si>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</si>
  <si>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</si>
  <si>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</si>
  <si>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</si>
  <si>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</si>
  <si>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</si>
  <si>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</si>
  <si>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</si>
  <si>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</si>
  <si>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</si>
  <si>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</si>
  <si>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</si>
  <si>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</si>
  <si>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</si>
  <si>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</si>
  <si>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</si>
  <si>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</si>
  <si>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</si>
  <si>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</si>
  <si>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</si>
  <si>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</si>
  <si>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</si>
  <si>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</si>
  <si>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</si>
  <si>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</si>
  <si>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</si>
  <si>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</si>
  <si>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</si>
  <si>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</si>
  <si>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</si>
  <si>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</si>
  <si>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</si>
  <si>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</si>
  <si>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</si>
  <si>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</si>
  <si>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</si>
  <si>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</si>
  <si>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</si>
  <si>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</si>
  <si>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</si>
  <si>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</si>
  <si>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</si>
  <si>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</si>
  <si>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</si>
  <si>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</si>
  <si>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</si>
  <si>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</si>
  <si>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</si>
  <si>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</si>
  <si>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</si>
  <si>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</si>
  <si>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</si>
  <si>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</si>
  <si>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</si>
  <si>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</si>
  <si>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</si>
  <si>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</si>
  <si>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</si>
  <si>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</si>
  <si>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</si>
  <si>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</si>
  <si>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</si>
  <si>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</si>
  <si>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</si>
  <si>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</si>
  <si>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</si>
  <si>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</si>
  <si>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</si>
  <si>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</si>
  <si>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</si>
  <si>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</si>
  <si>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</si>
  <si>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</si>
  <si>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</si>
  <si>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</si>
  <si>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</si>
  <si>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</si>
  <si>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</si>
  <si>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</si>
  <si>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</si>
  <si>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</si>
  <si>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</si>
  <si>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</si>
  <si>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</si>
  <si>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</si>
  <si>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</si>
  <si>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</si>
  <si>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</si>
  <si>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</si>
  <si>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</si>
  <si>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</si>
  <si>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</si>
  <si>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</si>
  <si>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</si>
  <si>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</si>
  <si>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</si>
  <si>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</si>
  <si>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</si>
  <si>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</si>
  <si>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</si>
  <si>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</si>
  <si>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</si>
  <si>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</si>
  <si>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</si>
  <si>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</si>
  <si>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</si>
  <si>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</si>
  <si>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</si>
  <si>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</si>
  <si>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</si>
  <si>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</si>
  <si>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</si>
  <si>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</si>
  <si>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</si>
  <si>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</si>
  <si>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</si>
  <si>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</si>
  <si>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</si>
  <si>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</si>
  <si>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</si>
  <si>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</si>
  <si>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</si>
  <si>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</si>
  <si>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</si>
  <si>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</si>
  <si>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</si>
  <si>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</si>
  <si>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</si>
  <si>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</si>
  <si>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</si>
  <si>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</si>
  <si>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</si>
  <si>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</si>
  <si>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</si>
  <si>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</si>
  <si>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</si>
  <si>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</si>
  <si>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</si>
  <si>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</si>
  <si>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</si>
  <si>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</si>
  <si>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</si>
  <si>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</si>
  <si>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</si>
  <si>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</si>
  <si>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</si>
  <si>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</si>
  <si>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</si>
  <si>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</si>
  <si>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</si>
  <si>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</si>
  <si>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</si>
  <si>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</si>
  <si>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</si>
  <si>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</si>
  <si>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</si>
  <si>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</si>
  <si>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</si>
  <si>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</si>
  <si>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</si>
  <si>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</si>
  <si>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</si>
  <si>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</si>
  <si>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</si>
  <si>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</si>
  <si>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</si>
  <si>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</si>
  <si>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</si>
  <si>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</si>
  <si>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</si>
  <si>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</si>
  <si>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</si>
  <si>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</si>
  <si>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</si>
  <si>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</si>
  <si>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</si>
  <si>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</si>
  <si>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</si>
  <si>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</si>
  <si>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</si>
  <si>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</si>
  <si>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</si>
  <si>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</si>
  <si>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</si>
  <si>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</si>
  <si>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</si>
  <si>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</si>
  <si>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</si>
  <si>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</si>
  <si>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</si>
  <si>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</si>
  <si>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</si>
  <si>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</si>
  <si>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</si>
  <si>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</si>
  <si>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</si>
  <si>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</si>
  <si>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</si>
  <si>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</si>
  <si>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</si>
  <si>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</si>
  <si>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</si>
  <si>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</si>
  <si>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</si>
  <si>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</si>
  <si>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</si>
  <si>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</si>
  <si>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</si>
  <si>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</si>
  <si>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</si>
  <si>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</si>
  <si>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</si>
  <si>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</si>
  <si>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</si>
  <si>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</si>
  <si>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</si>
  <si>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</si>
  <si>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</si>
  <si>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</si>
  <si>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</si>
  <si>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</si>
  <si>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</si>
  <si>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</si>
  <si>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</si>
  <si>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</si>
  <si>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</si>
  <si>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</si>
  <si>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</si>
  <si>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</si>
  <si>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</si>
  <si>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</si>
  <si>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</si>
  <si>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</si>
  <si>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</si>
  <si>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</si>
  <si>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</si>
  <si>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</si>
  <si>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</si>
  <si>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</si>
  <si>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</si>
  <si>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</si>
  <si>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</si>
  <si>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</si>
  <si>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</si>
  <si>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</si>
  <si>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</si>
  <si>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</si>
  <si>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</si>
  <si>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</si>
  <si>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</si>
  <si>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</si>
  <si>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</si>
  <si>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</si>
  <si>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</si>
  <si>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</si>
  <si>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</si>
  <si>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</si>
  <si>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</si>
  <si>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</si>
  <si>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</si>
  <si>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</si>
  <si>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</si>
  <si>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</si>
  <si>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</si>
  <si>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</si>
  <si>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</si>
  <si>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</si>
  <si>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</si>
  <si>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</si>
  <si>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</si>
  <si>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</si>
  <si>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</si>
  <si>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</si>
  <si>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</si>
  <si>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</si>
  <si>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</si>
  <si>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</si>
  <si>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</si>
  <si>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</si>
  <si>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</si>
  <si>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</si>
  <si>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</si>
  <si>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</si>
  <si>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</si>
  <si>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</si>
  <si>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</si>
  <si>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</si>
  <si>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</si>
  <si>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</si>
  <si>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</si>
  <si>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</si>
  <si>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</si>
  <si>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</si>
  <si>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</si>
  <si>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</si>
  <si>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</si>
  <si>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</si>
  <si>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</si>
  <si>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</si>
  <si>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</si>
  <si>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</si>
  <si>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</si>
  <si>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</si>
  <si>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</si>
  <si>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</si>
  <si>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</si>
  <si>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</si>
  <si>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</si>
  <si>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</si>
  <si>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</si>
  <si>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</si>
  <si>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</si>
  <si>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</si>
  <si>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</si>
  <si>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</si>
  <si>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</si>
  <si>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</si>
  <si>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</si>
  <si>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</si>
  <si>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</si>
  <si>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</si>
  <si>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</si>
  <si>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</si>
  <si>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</si>
  <si>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</si>
  <si>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</si>
  <si>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</si>
  <si>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</si>
  <si>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</si>
  <si>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</si>
  <si>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</si>
  <si>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</si>
  <si>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</si>
  <si>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</si>
  <si>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</si>
  <si>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</si>
  <si>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</si>
  <si>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</si>
  <si>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</si>
  <si>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</si>
  <si>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</si>
  <si>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</si>
  <si>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</si>
  <si>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</si>
  <si>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</si>
  <si>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</si>
  <si>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</si>
  <si>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</si>
  <si>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</si>
  <si>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</si>
  <si>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</si>
  <si>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</si>
  <si>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</si>
  <si>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</si>
  <si>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</si>
  <si>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</si>
  <si>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</si>
  <si>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</si>
  <si>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</si>
  <si>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</si>
  <si>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</si>
  <si>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</si>
  <si>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</si>
  <si>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</si>
  <si>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</si>
  <si>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</si>
  <si>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</si>
  <si>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</si>
  <si>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</si>
  <si>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</si>
  <si>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</si>
  <si>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</si>
  <si>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</si>
  <si>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</si>
  <si>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</si>
  <si>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</si>
  <si>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</si>
  <si>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</si>
  <si>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</si>
  <si>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</si>
  <si>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</si>
  <si>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</si>
  <si>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</si>
  <si>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</si>
  <si>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</si>
  <si>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</si>
  <si>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</si>
  <si>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</si>
  <si>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</si>
  <si>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</si>
  <si>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</si>
  <si>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</si>
  <si>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</si>
  <si>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</si>
  <si>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</si>
  <si>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</si>
  <si>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</si>
  <si>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</si>
  <si>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</si>
  <si>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</si>
  <si>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</si>
  <si>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</si>
  <si>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</si>
  <si>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</si>
  <si>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</si>
  <si>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</si>
  <si>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</si>
  <si>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</si>
  <si>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</si>
  <si>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</si>
  <si>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</si>
  <si>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</si>
  <si>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</si>
  <si>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</si>
  <si>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</si>
  <si>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</si>
  <si>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</si>
  <si>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</si>
  <si>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</si>
  <si>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</si>
  <si>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</si>
  <si>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</si>
  <si>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</si>
  <si>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</si>
  <si>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</si>
  <si>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</si>
  <si>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</si>
  <si>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</si>
  <si>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</si>
  <si>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</si>
  <si>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</si>
  <si>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</si>
  <si>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</si>
  <si>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</si>
  <si>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</si>
  <si>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</si>
  <si>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</si>
  <si>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</si>
  <si>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</si>
  <si>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</si>
  <si>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</si>
  <si>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</si>
  <si>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</si>
  <si>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</si>
  <si>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</si>
  <si>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</si>
  <si>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</si>
  <si>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</si>
  <si>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</si>
  <si>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</si>
  <si>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</si>
  <si>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</si>
  <si>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</si>
  <si>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</si>
  <si>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</si>
  <si>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</si>
  <si>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</si>
  <si>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</si>
  <si>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</si>
  <si>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</si>
  <si>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</si>
  <si>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</si>
  <si>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</si>
  <si>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</si>
  <si>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</si>
  <si>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</si>
  <si>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</si>
  <si>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</si>
  <si>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</si>
  <si>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</si>
  <si>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</si>
  <si>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</si>
  <si>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</si>
  <si>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</si>
  <si>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</si>
  <si>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</si>
  <si>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</si>
  <si>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</si>
  <si>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</si>
  <si>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</si>
  <si>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</si>
  <si>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</si>
  <si>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</si>
  <si>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</si>
  <si>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</si>
  <si>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</si>
  <si>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</si>
  <si>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</si>
  <si>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</si>
  <si>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</si>
  <si>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</si>
  <si>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</si>
  <si>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</si>
  <si>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</si>
  <si>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</si>
  <si>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</si>
  <si>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</si>
  <si>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</si>
  <si>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</si>
  <si>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</si>
  <si>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</si>
  <si>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</si>
  <si>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</si>
  <si>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</si>
  <si>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</si>
  <si>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</si>
  <si>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</si>
  <si>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</si>
  <si>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</si>
  <si>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</si>
  <si>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</si>
  <si>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</si>
  <si>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</si>
  <si>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</si>
  <si>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</si>
  <si>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</si>
  <si>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</si>
  <si>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</si>
  <si>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</si>
  <si>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</si>
  <si>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</si>
  <si>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</si>
  <si>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</si>
  <si>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</si>
  <si>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</si>
  <si>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</si>
  <si>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</si>
  <si>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</si>
  <si>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</si>
  <si>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</si>
  <si>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</si>
  <si>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</si>
  <si>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</si>
  <si>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</si>
  <si>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</si>
  <si>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</si>
  <si>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</si>
  <si>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</si>
  <si>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</si>
  <si>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</si>
  <si>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</si>
  <si>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</si>
  <si>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</si>
  <si>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</si>
  <si>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</si>
  <si>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</si>
  <si>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</si>
  <si>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</si>
  <si>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</si>
  <si>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</si>
  <si>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</si>
  <si>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</si>
  <si>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</si>
  <si>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</si>
  <si>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</si>
  <si>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</si>
  <si>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</si>
  <si>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</si>
  <si>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</si>
  <si>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</si>
  <si>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</si>
  <si>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</si>
  <si>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</si>
  <si>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</si>
  <si>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</si>
  <si>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</si>
  <si>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</si>
  <si>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</si>
  <si>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</si>
  <si>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</si>
  <si>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</si>
  <si>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</si>
  <si>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</si>
  <si>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</si>
  <si>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</si>
  <si>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</si>
  <si>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</si>
  <si>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</si>
  <si>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</si>
  <si>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</si>
  <si>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</si>
  <si>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</si>
  <si>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</si>
  <si>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</si>
  <si>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</si>
  <si>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</si>
  <si>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</si>
  <si>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</si>
  <si>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</si>
  <si>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</si>
  <si>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</si>
  <si>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</si>
  <si>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</si>
  <si>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</si>
  <si>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</si>
  <si>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</si>
  <si>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</si>
  <si>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</si>
  <si>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</si>
  <si>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</si>
  <si>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</si>
  <si>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</si>
  <si>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</si>
  <si>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</si>
  <si>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</si>
  <si>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</si>
  <si>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</si>
  <si>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</si>
  <si>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</si>
  <si>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</si>
  <si>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</si>
  <si>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</si>
  <si>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</si>
  <si>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</si>
  <si>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</si>
  <si>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</si>
  <si>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</si>
  <si>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</si>
  <si>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</si>
  <si>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</si>
  <si>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</si>
  <si>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</si>
  <si>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</si>
  <si>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</si>
  <si>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</si>
  <si>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</si>
  <si>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</si>
  <si>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</si>
  <si>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</si>
  <si>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</si>
  <si>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</si>
  <si>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</si>
  <si>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</si>
  <si>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</si>
  <si>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</si>
  <si>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</si>
  <si>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</si>
  <si>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</si>
  <si>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</si>
  <si>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</si>
  <si>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</si>
  <si>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</si>
  <si>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</si>
  <si>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</si>
  <si>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</si>
  <si>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</si>
  <si>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</si>
  <si>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</si>
  <si>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</si>
  <si>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</si>
  <si>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</si>
  <si>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</si>
  <si>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</si>
  <si>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</si>
  <si>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</si>
  <si>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</si>
  <si>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</si>
  <si>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</si>
  <si>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</si>
  <si>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</si>
  <si>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</si>
  <si>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</si>
  <si>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</si>
  <si>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</si>
  <si>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</si>
  <si>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</si>
  <si>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</si>
  <si>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</si>
  <si>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</si>
  <si>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</si>
  <si>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</si>
  <si>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</si>
  <si>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</si>
  <si>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</si>
  <si>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</si>
  <si>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</si>
  <si>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</si>
  <si>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</si>
  <si>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</si>
  <si>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</si>
  <si>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</si>
  <si>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</si>
  <si>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</si>
  <si>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</si>
  <si>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</si>
  <si>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</si>
  <si>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</si>
  <si>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</si>
  <si>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</si>
  <si>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</si>
  <si>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</si>
  <si>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</si>
  <si>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</si>
  <si>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</si>
  <si>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</si>
  <si>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</si>
  <si>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</si>
  <si>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</si>
  <si>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</si>
  <si>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</si>
  <si>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</si>
  <si>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</si>
  <si>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</si>
  <si>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</si>
  <si>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</si>
  <si>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</si>
  <si>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</si>
  <si>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</si>
  <si>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</si>
  <si>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</si>
  <si>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</si>
  <si>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</si>
  <si>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</si>
  <si>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</si>
  <si>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</si>
  <si>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</si>
  <si>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</si>
  <si>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</si>
  <si>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</si>
  <si>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</si>
  <si>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</si>
  <si>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</si>
  <si>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</si>
  <si>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</si>
  <si>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</si>
  <si>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</si>
  <si>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</si>
  <si>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</si>
  <si>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</si>
  <si>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</si>
  <si>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</si>
  <si>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</si>
  <si>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</si>
  <si>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</si>
  <si>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</si>
  <si>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</si>
  <si>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</si>
  <si>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</si>
  <si>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</si>
  <si>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</si>
  <si>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</si>
  <si>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</si>
  <si>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</si>
  <si>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</si>
  <si>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</si>
  <si>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</si>
  <si>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</si>
  <si>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</si>
  <si>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</si>
  <si>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</si>
  <si>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</si>
  <si>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</si>
  <si>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</si>
  <si>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</si>
  <si>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</si>
  <si>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</si>
  <si>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</si>
  <si>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</si>
  <si>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</si>
  <si>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</si>
  <si>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</si>
  <si>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</si>
  <si>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</si>
  <si>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</si>
  <si>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</si>
  <si>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</si>
  <si>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</si>
  <si>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</si>
  <si>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</si>
  <si>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</si>
  <si>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</si>
  <si>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</si>
  <si>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</si>
  <si>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</si>
  <si>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</si>
  <si>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</si>
  <si>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</si>
  <si>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</si>
  <si>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</si>
  <si>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</si>
  <si>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</si>
  <si>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</si>
  <si>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</si>
  <si>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</si>
  <si>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</si>
  <si>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</si>
  <si>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</si>
  <si>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</si>
  <si>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</si>
  <si>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</si>
  <si>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</si>
  <si>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</si>
  <si>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</si>
  <si>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</si>
  <si>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</si>
  <si>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</si>
  <si>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</si>
  <si>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</si>
  <si>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</si>
  <si>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</si>
  <si>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</si>
  <si>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</si>
  <si>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</si>
  <si>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</si>
  <si>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</si>
  <si>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</si>
  <si>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</si>
  <si>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</si>
  <si>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</si>
  <si>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</si>
  <si>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</si>
  <si>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</si>
  <si>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</si>
  <si>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</si>
  <si>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</si>
  <si>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</si>
  <si>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</si>
  <si>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</si>
  <si>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</si>
  <si>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</si>
  <si>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</si>
  <si>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</si>
  <si>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</si>
  <si>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</si>
  <si>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</si>
  <si>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</si>
  <si>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</si>
  <si>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</si>
  <si>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</si>
  <si>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</si>
  <si>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</si>
  <si>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</si>
  <si>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</si>
  <si>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</si>
  <si>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</si>
  <si>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</si>
  <si>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</si>
  <si>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</si>
  <si>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</si>
  <si>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</si>
  <si>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</si>
  <si>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</si>
  <si>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</si>
  <si>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</si>
  <si>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</si>
  <si>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</si>
  <si>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</si>
  <si>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</si>
  <si>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</si>
  <si>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</si>
  <si>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</si>
  <si>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</si>
  <si>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</si>
  <si>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</si>
  <si>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</si>
  <si>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</si>
  <si>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</si>
  <si>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</si>
  <si>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</si>
  <si>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</si>
  <si>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</si>
  <si>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</si>
  <si>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</si>
  <si>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</si>
  <si>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</si>
  <si>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</si>
  <si>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</si>
  <si>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</si>
  <si>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</si>
  <si>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</si>
  <si>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</si>
  <si>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</si>
  <si>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</si>
  <si>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</si>
  <si>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</si>
  <si>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</si>
  <si>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</si>
  <si>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</si>
  <si>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</si>
  <si>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</si>
  <si>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</si>
  <si>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</si>
  <si>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</si>
  <si>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</si>
  <si>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</si>
  <si>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</si>
  <si>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</si>
  <si>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</si>
  <si>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</si>
  <si>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</si>
  <si>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</si>
  <si>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</si>
  <si>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</si>
  <si>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</si>
  <si>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</si>
  <si>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</si>
  <si>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</si>
  <si>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</si>
  <si>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</si>
  <si>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</si>
  <si>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</si>
  <si>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</si>
  <si>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</si>
  <si>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</si>
  <si>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</si>
  <si>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</si>
  <si>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</si>
  <si>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</si>
  <si>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</si>
  <si>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</si>
  <si>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</si>
  <si>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</si>
  <si>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</si>
  <si>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</si>
  <si>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</si>
  <si>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</si>
  <si>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</si>
  <si>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</si>
  <si>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</si>
  <si>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</si>
  <si>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</si>
  <si>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</si>
  <si>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</si>
  <si>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</si>
  <si>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</si>
  <si>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</si>
  <si>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</si>
  <si>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</si>
  <si>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</si>
  <si>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</si>
  <si>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</si>
  <si>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</si>
  <si>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</si>
  <si>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</si>
  <si>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</si>
  <si>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</si>
  <si>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</si>
  <si>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</si>
  <si>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</si>
  <si>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</si>
  <si>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</si>
  <si>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</si>
  <si>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</si>
  <si>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</si>
  <si>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</si>
  <si>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</si>
  <si>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</si>
  <si>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</si>
  <si>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</si>
  <si>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</si>
  <si>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</si>
  <si>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</si>
  <si>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</si>
  <si>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</si>
  <si>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</si>
  <si>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</si>
  <si>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</si>
  <si>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</si>
  <si>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</si>
  <si>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</si>
  <si>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</si>
  <si>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</si>
  <si>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</si>
  <si>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</si>
  <si>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</si>
  <si>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</si>
  <si>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</si>
  <si>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</si>
  <si>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</si>
  <si>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</si>
  <si>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</si>
  <si>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</si>
  <si>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</si>
  <si>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</si>
  <si>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</si>
  <si>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</si>
  <si>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</si>
  <si>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</si>
  <si>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</si>
  <si>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</si>
  <si>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</si>
  <si>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</si>
  <si>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</si>
  <si>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</si>
  <si>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</si>
  <si>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</si>
  <si>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</si>
  <si>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</si>
  <si>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</si>
  <si>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</si>
  <si>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</si>
  <si>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</si>
  <si>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</si>
  <si>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</si>
  <si>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</si>
  <si>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</si>
  <si>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</si>
  <si>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</si>
  <si>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</si>
  <si>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</si>
  <si>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</si>
  <si>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</si>
  <si>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</si>
  <si>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</si>
  <si>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</si>
  <si>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</si>
  <si>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</si>
  <si>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</si>
  <si>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</si>
  <si>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</si>
  <si>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</si>
  <si>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</si>
  <si>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</si>
  <si>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</si>
  <si>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</si>
  <si>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</si>
  <si>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</si>
  <si>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</si>
  <si>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</si>
  <si>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</si>
  <si>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</si>
  <si>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</si>
  <si>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</si>
  <si>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</si>
  <si>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</si>
  <si>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</si>
  <si>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</si>
  <si>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</si>
  <si>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</si>
  <si>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</si>
  <si>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</si>
  <si>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</si>
  <si>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</si>
  <si>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</si>
  <si>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</si>
  <si>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</si>
  <si>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</si>
  <si>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</si>
  <si>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</si>
  <si>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</si>
  <si>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</si>
  <si>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</si>
  <si>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</si>
  <si>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</si>
  <si>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</si>
  <si>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</si>
  <si>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</si>
  <si>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</si>
  <si>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</si>
  <si>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</si>
  <si>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</si>
  <si>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</si>
  <si>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</si>
  <si>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</si>
  <si>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</si>
  <si>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</si>
  <si>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</si>
  <si>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</si>
  <si>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</si>
  <si>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</si>
  <si>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</si>
  <si>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</si>
  <si>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</si>
  <si>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</si>
  <si>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</si>
  <si>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</si>
  <si>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</si>
  <si>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</si>
  <si>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</si>
  <si>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</si>
  <si>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</si>
  <si>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</si>
  <si>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</si>
  <si>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</si>
  <si>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</si>
  <si>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</si>
  <si>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</si>
  <si>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</si>
  <si>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</si>
  <si>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</si>
  <si>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</si>
  <si>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</si>
  <si>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</si>
  <si>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</si>
  <si>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</si>
  <si>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</si>
  <si>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</si>
  <si>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</si>
  <si>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</si>
  <si>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</si>
  <si>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</si>
  <si>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</si>
  <si>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</si>
  <si>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</si>
  <si>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</si>
  <si>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</si>
  <si>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</si>
  <si>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</si>
  <si>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</si>
  <si>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</si>
  <si>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</si>
  <si>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</si>
  <si>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</si>
  <si>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</si>
  <si>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</si>
  <si>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</si>
  <si>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</si>
  <si>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</si>
  <si>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</si>
  <si>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</si>
  <si>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</si>
  <si>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</si>
  <si>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</si>
  <si>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</si>
  <si>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</si>
  <si>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</si>
  <si>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</si>
  <si>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</si>
  <si>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</si>
  <si>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</si>
  <si>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</si>
  <si>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</si>
  <si>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</si>
  <si>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</si>
  <si>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</si>
  <si>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</si>
  <si>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</si>
  <si>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</si>
  <si>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</si>
  <si>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</si>
  <si>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</si>
  <si>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</si>
  <si>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</si>
  <si>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</si>
  <si>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</si>
  <si>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</si>
  <si>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</si>
  <si>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</si>
  <si>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</si>
  <si>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</si>
  <si>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</si>
  <si>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</si>
  <si>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</si>
  <si>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</si>
  <si>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</si>
  <si>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</si>
  <si>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</si>
  <si>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</si>
  <si>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</si>
  <si>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</si>
  <si>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</si>
  <si>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</si>
  <si>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</si>
  <si>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</si>
  <si>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</si>
  <si>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</si>
  <si>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</si>
  <si>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</si>
  <si>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</si>
  <si>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</si>
  <si>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</si>
  <si>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</si>
  <si>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</si>
  <si>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</si>
  <si>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</si>
  <si>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</si>
  <si>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</si>
  <si>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</si>
  <si>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</si>
  <si>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</si>
  <si>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</si>
  <si>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</si>
  <si>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</si>
  <si>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</si>
  <si>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</si>
  <si>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</si>
  <si>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</si>
  <si>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</si>
  <si>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</si>
  <si>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</si>
  <si>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</si>
  <si>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</si>
  <si>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</si>
  <si>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</si>
  <si>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</si>
  <si>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</si>
  <si>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</si>
  <si>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</si>
  <si>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</si>
  <si>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</si>
  <si>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</si>
  <si>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</si>
  <si>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</si>
  <si>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</si>
  <si>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</si>
  <si>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</si>
  <si>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</si>
  <si>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</si>
  <si>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</si>
  <si>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</si>
  <si>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</si>
  <si>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</si>
  <si>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</si>
  <si>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</si>
  <si>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</si>
  <si>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</si>
  <si>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</si>
  <si>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</si>
  <si>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</si>
  <si>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</si>
  <si>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</si>
  <si>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</si>
  <si>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</si>
  <si>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</si>
  <si>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</si>
  <si>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</si>
  <si>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</si>
  <si>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</si>
  <si>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</si>
  <si>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</si>
  <si>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</si>
  <si>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</si>
  <si>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</si>
  <si>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</si>
  <si>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</si>
  <si>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</si>
  <si>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</si>
  <si>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</si>
  <si>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</si>
  <si>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</si>
  <si>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</si>
  <si>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</si>
  <si>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</si>
  <si>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</si>
  <si>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</si>
  <si>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</si>
  <si>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</si>
  <si>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</si>
  <si>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</si>
  <si>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</si>
  <si>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</si>
  <si>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</si>
  <si>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</si>
  <si>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</si>
  <si>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</si>
  <si>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</si>
  <si>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</si>
  <si>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</si>
  <si>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</si>
  <si>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</si>
  <si>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</si>
  <si>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</si>
  <si>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</si>
  <si>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</si>
  <si>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</si>
  <si>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</si>
  <si>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</si>
  <si>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</si>
  <si>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</si>
  <si>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</si>
  <si>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</si>
  <si>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</si>
  <si>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</si>
  <si>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</si>
  <si>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</si>
  <si>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</si>
  <si>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</si>
  <si>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</si>
  <si>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</si>
  <si>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</si>
  <si>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</si>
  <si>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</si>
  <si>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</si>
  <si>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</si>
  <si>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</si>
  <si>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</si>
  <si>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</si>
  <si>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</si>
  <si>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</si>
  <si>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</si>
  <si>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</si>
  <si>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</si>
  <si>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</si>
  <si>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</si>
  <si>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</si>
  <si>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</si>
  <si>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</si>
  <si>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</si>
  <si>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</si>
  <si>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</si>
  <si>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</si>
  <si>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</si>
  <si>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</si>
  <si>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</si>
  <si>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</si>
  <si>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</si>
  <si>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</si>
  <si>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</si>
  <si>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</si>
  <si>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</si>
  <si>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</si>
  <si>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</si>
  <si>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</si>
  <si>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</si>
  <si>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</si>
  <si>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</si>
  <si>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</si>
  <si>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</si>
  <si>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</si>
  <si>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</si>
  <si>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</si>
  <si>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</si>
  <si>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</si>
  <si>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</si>
  <si>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</si>
  <si>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</si>
  <si>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</si>
  <si>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</si>
  <si>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</si>
  <si>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</si>
  <si>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</si>
  <si>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</si>
  <si>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</si>
  <si>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</si>
  <si>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</si>
  <si>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</si>
  <si>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</si>
  <si>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</si>
  <si>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</si>
  <si>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</si>
  <si>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</si>
  <si>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</si>
  <si>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</si>
  <si>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</si>
  <si>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</si>
  <si>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</si>
  <si>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</si>
  <si>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</si>
  <si>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</si>
  <si>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</si>
  <si>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</si>
  <si>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</si>
  <si>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</si>
  <si>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</si>
  <si>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</si>
  <si>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</si>
  <si>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</si>
  <si>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</si>
  <si>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</si>
  <si>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</si>
  <si>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</si>
  <si>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</si>
  <si>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</si>
  <si>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</si>
  <si>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</si>
  <si>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</si>
  <si>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</si>
  <si>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</si>
  <si>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</si>
  <si>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</si>
  <si>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</si>
  <si>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</si>
  <si>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</si>
  <si>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</si>
  <si>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</si>
  <si>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</si>
  <si>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</si>
  <si>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</si>
  <si>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</si>
  <si>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</si>
  <si>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</si>
  <si>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</si>
  <si>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</si>
  <si>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</si>
  <si>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</si>
  <si>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</si>
  <si>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</si>
  <si>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</si>
  <si>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</si>
  <si>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</si>
  <si>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</si>
  <si>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</si>
  <si>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</si>
  <si>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</si>
  <si>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</si>
  <si>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</si>
  <si>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</si>
  <si>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</si>
  <si>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</si>
  <si>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</si>
  <si>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</si>
  <si>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</si>
  <si>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</si>
  <si>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</si>
  <si>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</si>
  <si>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</si>
  <si>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</si>
  <si>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</si>
  <si>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</si>
  <si>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</si>
  <si>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</si>
  <si>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</si>
  <si>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</si>
  <si>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</si>
  <si>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</si>
  <si>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</si>
  <si>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</si>
  <si>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</si>
  <si>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</si>
  <si>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</si>
  <si>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</si>
  <si>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</si>
  <si>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</si>
  <si>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</si>
  <si>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</si>
  <si>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</si>
  <si>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</si>
  <si>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</si>
  <si>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</si>
  <si>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</si>
  <si>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</si>
  <si>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</si>
  <si>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</si>
  <si>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</si>
  <si>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</si>
  <si>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</si>
  <si>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</si>
  <si>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</si>
  <si>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</si>
  <si>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</si>
  <si>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</si>
  <si>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</si>
  <si>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</si>
  <si>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</si>
  <si>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</si>
  <si>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</si>
  <si>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</si>
  <si>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</si>
  <si>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</si>
  <si>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</si>
  <si>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</si>
  <si>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</si>
  <si>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</si>
  <si>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</si>
  <si>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</si>
  <si>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</si>
  <si>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</si>
  <si>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</si>
  <si>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</si>
  <si>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</si>
  <si>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</si>
  <si>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</si>
  <si>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</si>
  <si>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</si>
  <si>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</si>
  <si>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</si>
  <si>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</si>
  <si>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</si>
  <si>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</si>
  <si>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</si>
  <si>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</si>
  <si>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</si>
  <si>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</si>
  <si>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</si>
  <si>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</si>
  <si>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</si>
  <si>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</si>
  <si>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</si>
  <si>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</si>
  <si>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</si>
  <si>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</si>
  <si>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</si>
  <si>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</si>
  <si>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</si>
  <si>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</si>
  <si>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</si>
  <si>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</si>
  <si>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</si>
  <si>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</si>
  <si>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</si>
  <si>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</si>
  <si>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</si>
  <si>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</si>
  <si>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</si>
  <si>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</si>
  <si>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</si>
  <si>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</si>
  <si>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</si>
  <si>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</si>
  <si>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</si>
  <si>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</si>
  <si>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</si>
  <si>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</si>
  <si>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</si>
  <si>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</si>
  <si>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</si>
  <si>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</si>
  <si>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</si>
  <si>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</si>
  <si>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</si>
  <si>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</si>
  <si>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</si>
  <si>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</si>
  <si>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</si>
  <si>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</si>
  <si>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</si>
  <si>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</si>
  <si>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</si>
  <si>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</si>
  <si>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</si>
  <si>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</si>
  <si>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</si>
  <si>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</si>
  <si>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</si>
  <si>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</si>
  <si>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</si>
  <si>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</si>
  <si>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</si>
  <si>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</si>
  <si>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</si>
  <si>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</si>
  <si>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</si>
  <si>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</si>
  <si>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</si>
  <si>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</si>
  <si>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</si>
  <si>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</si>
  <si>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</si>
  <si>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</si>
  <si>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</si>
  <si>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</si>
  <si>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</si>
  <si>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</si>
  <si>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</si>
  <si>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</si>
  <si>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</si>
  <si>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</si>
  <si>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</si>
  <si>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</si>
  <si>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</si>
  <si>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</si>
  <si>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</si>
  <si>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</si>
  <si>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</si>
  <si>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</si>
  <si>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</si>
  <si>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</si>
  <si>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</si>
  <si>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</si>
  <si>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</si>
  <si>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</si>
  <si>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</si>
  <si>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</si>
  <si>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</si>
  <si>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</si>
  <si>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</si>
  <si>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</si>
  <si>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</si>
  <si>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</si>
  <si>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</si>
  <si>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</si>
  <si>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</si>
  <si>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</si>
  <si>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</si>
  <si>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</si>
  <si>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</si>
  <si>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</si>
  <si>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</si>
  <si>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</si>
  <si>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</si>
  <si>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</si>
  <si>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</si>
  <si>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</si>
  <si>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</si>
  <si>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</si>
  <si>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</si>
  <si>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</si>
  <si>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</si>
  <si>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</si>
  <si>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</si>
  <si>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</si>
  <si>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</si>
  <si>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</si>
  <si>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</si>
  <si>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</si>
  <si>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</si>
  <si>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</si>
  <si>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</si>
  <si>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</si>
  <si>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</si>
  <si>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</si>
  <si>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</si>
  <si>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</si>
  <si>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</si>
  <si>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</si>
  <si>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</si>
  <si>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</si>
  <si>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</si>
  <si>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</si>
  <si>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</si>
  <si>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</si>
  <si>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</si>
  <si>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</si>
  <si>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</si>
  <si>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</si>
  <si>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</si>
  <si>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</si>
  <si>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</si>
  <si>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</si>
  <si>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</si>
  <si>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</si>
  <si>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</si>
  <si>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</si>
  <si>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</si>
  <si>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</si>
  <si>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</si>
  <si>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</si>
  <si>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</si>
  <si>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</si>
  <si>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</si>
  <si>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</si>
  <si>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</si>
  <si>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</si>
  <si>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</si>
  <si>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</si>
  <si>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</si>
  <si>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</si>
  <si>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</si>
  <si>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</si>
  <si>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</si>
  <si>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</si>
  <si>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</si>
  <si>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</si>
  <si>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</si>
  <si>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</si>
  <si>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</si>
  <si>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</si>
  <si>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</si>
  <si>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</si>
  <si>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</si>
  <si>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</si>
  <si>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</si>
  <si>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</si>
  <si>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</si>
  <si>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</si>
  <si>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</si>
  <si>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</si>
  <si>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</si>
  <si>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</si>
  <si>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</si>
  <si>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</si>
  <si>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</si>
  <si>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</si>
  <si>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</si>
  <si>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</si>
  <si>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</si>
  <si>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</si>
  <si>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</si>
  <si>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</si>
  <si>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</si>
  <si>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</si>
  <si>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</si>
  <si>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</si>
  <si>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</si>
  <si>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</si>
  <si>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</si>
  <si>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</si>
  <si>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</si>
  <si>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</si>
  <si>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</si>
  <si>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</si>
  <si>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</si>
  <si>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</si>
  <si>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</si>
  <si>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</si>
  <si>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</si>
  <si>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</si>
  <si>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</si>
  <si>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</si>
  <si>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</si>
  <si>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</si>
  <si>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</si>
  <si>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</si>
  <si>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</si>
  <si>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</si>
  <si>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</si>
  <si>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</si>
  <si>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</si>
  <si>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</si>
  <si>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</si>
  <si>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</si>
  <si>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</si>
  <si>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</si>
  <si>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</si>
  <si>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</si>
  <si>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</si>
  <si>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</si>
  <si>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</si>
  <si>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</si>
  <si>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</si>
  <si>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</si>
  <si>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</si>
  <si>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</si>
  <si>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</si>
  <si>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</si>
  <si>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</si>
  <si>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</si>
  <si>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</si>
  <si>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</si>
  <si>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</si>
  <si>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</si>
  <si>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</si>
  <si>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</si>
  <si>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</si>
  <si>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</si>
  <si>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</si>
  <si>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</si>
  <si>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</si>
  <si>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</si>
  <si>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</si>
  <si>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</si>
  <si>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</si>
  <si>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</si>
  <si>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</si>
  <si>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</si>
  <si>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</si>
  <si>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</si>
  <si>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</si>
  <si>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</si>
  <si>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</si>
  <si>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</si>
  <si>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</si>
  <si>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</si>
  <si>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</si>
  <si>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</si>
  <si>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</si>
  <si>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</si>
  <si>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</si>
  <si>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</si>
  <si>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</si>
  <si>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</si>
  <si>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</si>
  <si>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</si>
  <si>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</si>
  <si>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</si>
  <si>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</si>
  <si>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</si>
  <si>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</si>
  <si>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</si>
  <si>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</si>
  <si>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</si>
  <si>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</si>
  <si>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</si>
  <si>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</si>
  <si>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</si>
  <si>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</si>
  <si>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</si>
  <si>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</si>
  <si>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</si>
  <si>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</si>
  <si>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</si>
  <si>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</si>
  <si>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</si>
  <si>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</si>
  <si>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</si>
  <si>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</si>
  <si>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</si>
  <si>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</si>
  <si>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</si>
  <si>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</si>
  <si>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</si>
  <si>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</si>
  <si>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</si>
  <si>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</si>
  <si>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</si>
  <si>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</si>
  <si>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</si>
  <si>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</si>
  <si>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</si>
  <si>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</si>
  <si>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</si>
  <si>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</si>
  <si>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</si>
  <si>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</si>
  <si>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</si>
  <si>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</si>
  <si>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</si>
  <si>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</si>
  <si>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</si>
  <si>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</si>
  <si>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</si>
  <si>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</si>
  <si>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</si>
  <si>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</si>
  <si>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</si>
  <si>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</si>
  <si>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</si>
  <si>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</si>
  <si>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</si>
  <si>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</si>
  <si>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</si>
  <si>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</si>
  <si>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</si>
  <si>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</si>
  <si>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</si>
  <si>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</si>
  <si>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</si>
  <si>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</si>
  <si>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</si>
  <si>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</si>
  <si>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</si>
  <si>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</si>
  <si>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</si>
  <si>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</si>
  <si>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</si>
  <si>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</si>
  <si>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</si>
  <si>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</si>
  <si>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</si>
  <si>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</si>
  <si>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</si>
  <si>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</si>
  <si>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</si>
  <si>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</si>
  <si>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</si>
  <si>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</si>
  <si>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</si>
  <si>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</si>
  <si>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</si>
  <si>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</si>
  <si>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</si>
  <si>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</si>
  <si>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</si>
  <si>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</si>
  <si>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</si>
  <si>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</si>
  <si>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</si>
  <si>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</si>
  <si>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</si>
  <si>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</si>
  <si>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</si>
  <si>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</si>
  <si>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</si>
  <si>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</si>
  <si>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</si>
  <si>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</si>
  <si>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</si>
  <si>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</si>
  <si>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</si>
  <si>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</si>
  <si>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</si>
  <si>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</si>
  <si>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</si>
  <si>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</si>
  <si>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</si>
  <si>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</si>
  <si>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</si>
  <si>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</si>
  <si>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</si>
  <si>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</si>
  <si>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</si>
  <si>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</si>
  <si>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</si>
  <si>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</si>
  <si>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</si>
  <si>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</si>
  <si>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</si>
  <si>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</si>
  <si>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</si>
  <si>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</si>
  <si>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</si>
  <si>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</si>
  <si>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</si>
  <si>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</si>
  <si>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</si>
  <si>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</si>
  <si>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</si>
  <si>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</si>
  <si>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</si>
  <si>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</si>
  <si>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</si>
  <si>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</si>
  <si>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</si>
  <si>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</si>
  <si>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</si>
  <si>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</si>
  <si>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</si>
  <si>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</si>
  <si>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</si>
  <si>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</si>
  <si>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</si>
  <si>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</si>
  <si>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</si>
  <si>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</si>
  <si>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</si>
  <si>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</si>
  <si>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</si>
  <si>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</si>
  <si>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</si>
  <si>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</si>
  <si>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</si>
  <si>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</si>
  <si>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</si>
  <si>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</si>
  <si>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</si>
  <si>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</si>
  <si>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</si>
  <si>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</si>
  <si>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</si>
  <si>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</si>
  <si>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</si>
  <si>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</si>
  <si>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</si>
  <si>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</si>
  <si>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</si>
  <si>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</si>
  <si>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</si>
  <si>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</si>
  <si>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</si>
  <si>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</si>
  <si>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</si>
  <si>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</si>
  <si>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</si>
  <si>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</si>
  <si>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</si>
  <si>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</si>
  <si>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</si>
  <si>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</si>
  <si>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</si>
  <si>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</si>
  <si>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</si>
  <si>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</si>
  <si>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</si>
  <si>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</si>
  <si>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</si>
  <si>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</si>
  <si>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</si>
  <si>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</si>
  <si>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</si>
  <si>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</si>
  <si>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</si>
  <si>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</si>
  <si>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</si>
  <si>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</si>
  <si>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</si>
  <si>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</si>
  <si>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</si>
  <si>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</si>
  <si>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</si>
  <si>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</si>
  <si>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</si>
  <si>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</si>
  <si>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</si>
  <si>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</si>
  <si>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</si>
  <si>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</si>
  <si>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</si>
  <si>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</si>
  <si>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</si>
  <si>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</si>
  <si>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</si>
  <si>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</si>
  <si>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</si>
  <si>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</si>
  <si>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</si>
  <si>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</si>
  <si>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</si>
  <si>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</si>
  <si>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</si>
  <si>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</si>
  <si>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</si>
  <si>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</si>
  <si>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</si>
  <si>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</si>
  <si>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</si>
  <si>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</si>
  <si>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</si>
  <si>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</si>
  <si>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</si>
  <si>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</si>
  <si>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</si>
  <si>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</si>
  <si>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</si>
  <si>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</si>
  <si>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</si>
  <si>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</si>
  <si>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</si>
  <si>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</si>
  <si>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</si>
  <si>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</si>
  <si>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</si>
  <si>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</si>
  <si>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</si>
  <si>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</si>
  <si>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</si>
  <si>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</si>
  <si>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</si>
  <si>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</si>
  <si>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</si>
  <si>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</si>
  <si>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</si>
  <si>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</si>
  <si>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</si>
  <si>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</si>
  <si>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</si>
  <si>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</si>
  <si>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</si>
  <si>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</si>
  <si>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</si>
  <si>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</si>
  <si>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</si>
  <si>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</si>
  <si>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</si>
  <si>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</si>
  <si>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</si>
  <si>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</si>
  <si>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</si>
  <si>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</si>
  <si>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</si>
  <si>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</si>
  <si>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</si>
  <si>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</si>
  <si>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</si>
  <si>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</si>
  <si>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</si>
  <si>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</si>
  <si>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</si>
  <si>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</si>
  <si>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</si>
  <si>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</si>
  <si>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</si>
  <si>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</si>
  <si>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</si>
  <si>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</si>
  <si>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</si>
  <si>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</si>
  <si>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</si>
  <si>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</si>
  <si>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</si>
  <si>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</si>
  <si>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</si>
  <si>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</si>
  <si>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</si>
  <si>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</si>
  <si>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</si>
  <si>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</si>
  <si>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</si>
  <si>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</si>
  <si>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</si>
  <si>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</si>
  <si>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</si>
  <si>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</si>
  <si>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</si>
  <si>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</si>
  <si>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</si>
  <si>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</si>
  <si>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</si>
  <si>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</si>
  <si>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</si>
  <si>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</si>
  <si>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</si>
  <si>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</si>
  <si>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</si>
  <si>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</si>
  <si>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</si>
  <si>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</si>
  <si>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</si>
  <si>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</si>
  <si>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</si>
  <si>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</si>
  <si>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</si>
  <si>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</si>
  <si>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</si>
  <si>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</si>
  <si>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</si>
  <si>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</si>
  <si>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</si>
  <si>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</si>
  <si>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</si>
  <si>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</si>
  <si>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</si>
  <si>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</si>
  <si>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</si>
  <si>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</si>
  <si>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</si>
  <si>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</si>
  <si>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</si>
  <si>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</si>
  <si>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</si>
  <si>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</si>
  <si>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</si>
  <si>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</si>
  <si>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</si>
  <si>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</si>
  <si>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</si>
  <si>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</si>
  <si>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</si>
  <si>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</si>
  <si>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</si>
  <si>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</si>
  <si>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</si>
  <si>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</si>
  <si>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</si>
  <si>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</si>
  <si>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</si>
  <si>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</si>
  <si>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</si>
  <si>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</si>
  <si>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</si>
  <si>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</si>
  <si>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</si>
  <si>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</si>
  <si>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</si>
  <si>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</si>
  <si>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</si>
  <si>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</si>
  <si>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</si>
  <si>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</si>
  <si>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</si>
  <si>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</si>
  <si>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</si>
  <si>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</si>
  <si>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</si>
  <si>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</si>
  <si>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</si>
  <si>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</si>
  <si>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</si>
  <si>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</si>
  <si>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</si>
  <si>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</si>
  <si>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</si>
  <si>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</si>
  <si>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</si>
  <si>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</si>
  <si>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</si>
  <si>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</si>
  <si>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</si>
  <si>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</si>
  <si>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</si>
  <si>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</si>
  <si>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</si>
  <si>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</si>
  <si>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</si>
  <si>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</si>
  <si>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</si>
  <si>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</si>
  <si>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</si>
  <si>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</si>
  <si>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</si>
  <si>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</si>
  <si>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</si>
  <si>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</si>
  <si>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</si>
  <si>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</si>
  <si>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</si>
  <si>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</si>
  <si>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</si>
  <si>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</si>
  <si>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</si>
  <si>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</si>
  <si>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</si>
  <si>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</si>
  <si>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</si>
  <si>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</si>
  <si>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</si>
  <si>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</si>
  <si>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</si>
  <si>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</si>
  <si>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</si>
  <si>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</si>
  <si>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</si>
  <si>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</si>
  <si>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</si>
  <si>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</si>
  <si>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</si>
  <si>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</si>
  <si>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</si>
  <si>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</si>
  <si>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</si>
  <si>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</si>
  <si>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</si>
  <si>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</si>
  <si>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</si>
  <si>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</si>
  <si>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</si>
  <si>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</si>
  <si>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</si>
  <si>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</si>
  <si>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</si>
  <si>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</si>
  <si>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</si>
  <si>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</si>
  <si>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</si>
  <si>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</si>
  <si>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</si>
  <si>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</si>
  <si>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</si>
  <si>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</si>
  <si>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</si>
  <si>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</si>
  <si>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</si>
  <si>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</si>
  <si>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</si>
  <si>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</si>
  <si>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</si>
  <si>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</si>
  <si>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</si>
  <si>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</si>
  <si>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</si>
  <si>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</si>
  <si>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</si>
  <si>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</si>
  <si>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</si>
  <si>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</si>
  <si>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</si>
  <si>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</si>
  <si>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</si>
  <si>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</si>
  <si>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</si>
  <si>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</si>
  <si>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</si>
  <si>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</si>
  <si>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</si>
  <si>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</si>
  <si>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</si>
  <si>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</si>
  <si>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</si>
  <si>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</si>
  <si>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</si>
  <si>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</si>
  <si>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</si>
  <si>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</si>
  <si>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</si>
  <si>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</si>
  <si>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</si>
  <si>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</si>
  <si>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</si>
  <si>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</si>
  <si>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</si>
  <si>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</si>
  <si>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</si>
  <si>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</si>
  <si>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</si>
  <si>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</si>
  <si>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</si>
  <si>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</si>
  <si>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</si>
  <si>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</si>
  <si>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</si>
  <si>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</si>
  <si>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</si>
  <si>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</si>
  <si>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</si>
  <si>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</si>
  <si>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</si>
  <si>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</si>
  <si>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</si>
  <si>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</si>
  <si>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</si>
  <si>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</si>
  <si>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</si>
  <si>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</si>
  <si>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</si>
  <si>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</si>
  <si>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</si>
  <si>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</si>
  <si>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</si>
  <si>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</si>
  <si>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</si>
  <si>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</si>
  <si>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</si>
  <si>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</si>
  <si>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</si>
  <si>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</si>
  <si>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</si>
  <si>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</si>
  <si>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</si>
  <si>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</si>
  <si>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</si>
  <si>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</si>
  <si>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</si>
  <si>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</si>
  <si>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</si>
  <si>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</si>
  <si>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</si>
  <si>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</si>
  <si>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</si>
  <si>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</si>
  <si>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</si>
  <si>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</si>
  <si>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</si>
  <si>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</si>
  <si>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</si>
  <si>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</si>
  <si>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</si>
  <si>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</si>
  <si>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</si>
  <si>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</si>
  <si>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</si>
  <si>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</si>
  <si>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</si>
  <si>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</si>
  <si>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</si>
  <si>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</si>
  <si>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</si>
  <si>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</si>
  <si>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</si>
  <si>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</si>
  <si>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</si>
  <si>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</si>
  <si>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</si>
  <si>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</si>
  <si>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</si>
  <si>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</si>
  <si>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</si>
  <si>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</si>
  <si>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</si>
  <si>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</si>
  <si>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</si>
  <si>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</si>
  <si>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</si>
  <si>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</si>
  <si>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</si>
  <si>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</si>
  <si>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</si>
  <si>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</si>
  <si>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</si>
  <si>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</si>
  <si>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</si>
  <si>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</si>
  <si>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</si>
  <si>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</si>
  <si>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</si>
  <si>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</si>
  <si>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</si>
  <si>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</si>
  <si>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</si>
  <si>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</si>
  <si>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</si>
  <si>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</si>
  <si>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</si>
  <si>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</si>
  <si>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</si>
  <si>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</si>
  <si>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</si>
  <si>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</si>
  <si>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</si>
  <si>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</si>
  <si>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</si>
  <si>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</si>
  <si>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</si>
  <si>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</si>
  <si>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</si>
  <si>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</si>
  <si>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</si>
  <si>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</si>
  <si>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</si>
  <si>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</si>
  <si>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</si>
  <si>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</si>
  <si>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</si>
  <si>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</si>
  <si>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</si>
  <si>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</si>
  <si>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</si>
  <si>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</si>
  <si>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</si>
  <si>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</si>
  <si>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</si>
  <si>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</si>
  <si>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</si>
  <si>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</si>
  <si>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</si>
  <si>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</si>
  <si>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</si>
  <si>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</si>
  <si>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</si>
  <si>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</si>
  <si>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</si>
  <si>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</si>
  <si>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</si>
  <si>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</si>
  <si>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</si>
  <si>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</si>
  <si>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</si>
  <si>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</si>
  <si>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</si>
  <si>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</si>
  <si>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</si>
  <si>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</si>
  <si>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</si>
  <si>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</si>
  <si>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</si>
  <si>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</si>
  <si>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</si>
  <si>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</si>
  <si>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</si>
  <si>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</si>
  <si>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</si>
  <si>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</si>
  <si>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</si>
  <si>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</si>
  <si>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</si>
  <si>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</si>
  <si>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</si>
  <si>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</si>
  <si>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</si>
  <si>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</si>
  <si>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</si>
  <si>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</si>
  <si>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</si>
  <si>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</si>
  <si>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</si>
  <si>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</si>
  <si>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</si>
  <si>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</si>
  <si>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</si>
  <si>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</si>
  <si>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</si>
  <si>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</si>
  <si>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</si>
  <si>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</si>
  <si>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</si>
  <si>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</si>
  <si>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</si>
  <si>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</si>
  <si>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</si>
  <si>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</si>
  <si>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</si>
  <si>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</si>
  <si>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</si>
  <si>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</si>
  <si>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</si>
  <si>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</si>
  <si>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</si>
  <si>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</si>
  <si>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</si>
  <si>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</si>
  <si>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</si>
  <si>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</si>
  <si>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</si>
  <si>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</si>
  <si>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</si>
  <si>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</si>
  <si>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</si>
  <si>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</si>
  <si>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</si>
  <si>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</si>
  <si>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</si>
  <si>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</si>
  <si>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</si>
  <si>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</si>
  <si>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</si>
  <si>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</si>
  <si>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</si>
  <si>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</si>
  <si>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</si>
  <si>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</si>
  <si>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</si>
  <si>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</si>
  <si>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</si>
  <si>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</si>
  <si>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</si>
  <si>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</si>
  <si>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</si>
  <si>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</si>
  <si>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</si>
  <si>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</si>
  <si>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</si>
  <si>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</si>
  <si>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</si>
  <si>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</si>
  <si>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</si>
  <si>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</si>
  <si>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</si>
  <si>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</si>
  <si>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</si>
  <si>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</si>
  <si>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</si>
  <si>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</si>
  <si>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</si>
  <si>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</si>
  <si>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</si>
  <si>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</si>
  <si>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</si>
  <si>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</si>
  <si>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</si>
  <si>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</si>
  <si>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</si>
  <si>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</si>
  <si>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</si>
  <si>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</si>
  <si>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</si>
  <si>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</si>
  <si>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</si>
  <si>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</si>
  <si>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</si>
  <si>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</si>
  <si>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</si>
  <si>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</si>
  <si>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</si>
  <si>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</si>
  <si>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</si>
  <si>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</si>
  <si>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</si>
  <si>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</si>
  <si>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</si>
  <si>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</si>
  <si>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</si>
  <si>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</si>
  <si>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</si>
  <si>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</si>
  <si>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</si>
  <si>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</si>
  <si>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</si>
  <si>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</si>
  <si>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</si>
  <si>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</si>
  <si>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</si>
  <si>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</si>
  <si>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</si>
  <si>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</si>
  <si>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</si>
  <si>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</si>
  <si>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</si>
  <si>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</si>
  <si>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</si>
  <si>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</si>
  <si>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</si>
  <si>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</si>
  <si>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</si>
  <si>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</si>
  <si>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</si>
  <si>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</si>
  <si>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</si>
  <si>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</si>
  <si>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</si>
  <si>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</si>
  <si>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</si>
  <si>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</si>
  <si>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</si>
  <si>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</si>
  <si>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</si>
  <si>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</si>
  <si>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</si>
  <si>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</si>
  <si>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</si>
  <si>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</si>
  <si>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</si>
  <si>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</si>
  <si>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</si>
  <si>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</si>
  <si>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</si>
  <si>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</si>
  <si>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</si>
  <si>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</si>
  <si>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</si>
  <si>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</si>
  <si>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</si>
  <si>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</si>
  <si>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</si>
  <si>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</si>
  <si>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</si>
  <si>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</si>
  <si>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</si>
  <si>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</si>
  <si>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</si>
  <si>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</si>
  <si>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</si>
  <si>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</si>
  <si>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</si>
  <si>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</si>
  <si>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</si>
  <si>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</si>
  <si>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</si>
  <si>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</si>
  <si>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</si>
  <si>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</si>
  <si>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</si>
  <si>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</si>
  <si>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</si>
  <si>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</si>
  <si>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</si>
  <si>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</si>
  <si>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</si>
  <si>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</si>
  <si>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</si>
  <si>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</si>
  <si>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</si>
  <si>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</si>
  <si>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</si>
  <si>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</si>
  <si>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</si>
  <si>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</si>
  <si>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</si>
  <si>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</si>
  <si>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</si>
  <si>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</si>
  <si>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</si>
  <si>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</si>
  <si>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</si>
  <si>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</si>
  <si>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</si>
  <si>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</si>
  <si>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</si>
  <si>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</si>
  <si>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</si>
  <si>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</si>
  <si>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</si>
  <si>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</si>
  <si>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</si>
  <si>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</si>
  <si>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</si>
  <si>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</si>
  <si>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</si>
  <si>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</si>
  <si>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</si>
  <si>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</si>
  <si>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</si>
  <si>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</si>
  <si>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</si>
  <si>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</si>
  <si>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</si>
  <si>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</si>
  <si>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</si>
  <si>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</si>
  <si>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</si>
  <si>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</si>
  <si>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</si>
  <si>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</si>
  <si>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</si>
  <si>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</si>
  <si>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</si>
  <si>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</si>
  <si>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</si>
  <si>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</si>
  <si>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</si>
  <si>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</si>
  <si>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</si>
  <si>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</si>
  <si>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</si>
  <si>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</si>
  <si>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</si>
  <si>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</si>
  <si>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</si>
  <si>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</si>
  <si>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</si>
  <si>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</si>
  <si>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</si>
  <si>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</si>
  <si>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</si>
  <si>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</si>
  <si>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</si>
  <si>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</si>
  <si>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</si>
  <si>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</si>
  <si>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</si>
  <si>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</si>
  <si>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</si>
  <si>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</si>
  <si>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</si>
  <si>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</si>
  <si>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</si>
  <si>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</si>
  <si>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</si>
  <si>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</si>
  <si>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</si>
  <si>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</si>
  <si>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</si>
  <si>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</si>
  <si>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</si>
  <si>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</si>
  <si>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</si>
  <si>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</si>
  <si>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</si>
  <si>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</si>
  <si>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</si>
  <si>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</si>
  <si>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</si>
  <si>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</si>
  <si>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</si>
  <si>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</si>
  <si>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</si>
  <si>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</si>
  <si>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</si>
  <si>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</si>
  <si>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</si>
  <si>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</si>
  <si>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</si>
  <si>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</si>
  <si>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</si>
  <si>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</si>
  <si>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</si>
  <si>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</si>
  <si>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</si>
  <si>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</si>
  <si>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</si>
  <si>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</si>
  <si>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</si>
  <si>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</si>
  <si>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</si>
  <si>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</si>
  <si>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</si>
  <si>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</si>
  <si>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</si>
  <si>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</si>
  <si>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</si>
  <si>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</si>
  <si>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</si>
  <si>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</si>
  <si>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</si>
  <si>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</si>
  <si>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</si>
  <si>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</si>
  <si>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</si>
  <si>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</si>
  <si>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</si>
  <si>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</si>
  <si>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</si>
  <si>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</si>
  <si>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</si>
  <si>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</si>
  <si>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</si>
  <si>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</si>
  <si>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</si>
  <si>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</si>
  <si>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</si>
  <si>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</si>
  <si>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</si>
  <si>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</si>
  <si>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</si>
  <si>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</si>
  <si>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</si>
  <si>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</si>
  <si>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</si>
  <si>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</si>
  <si>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</si>
  <si>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</si>
  <si>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</si>
  <si>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</si>
  <si>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</si>
  <si>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</si>
  <si>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</si>
  <si>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</si>
  <si>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</si>
  <si>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</si>
  <si>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</si>
  <si>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</si>
  <si>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</si>
  <si>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</si>
  <si>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</si>
  <si>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</si>
  <si>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</si>
  <si>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</si>
  <si>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</si>
  <si>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</si>
  <si>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</si>
  <si>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</si>
  <si>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</si>
  <si>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</si>
  <si>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</si>
  <si>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</si>
  <si>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</si>
  <si>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</si>
  <si>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</si>
  <si>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</si>
  <si>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</si>
  <si>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</si>
  <si>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</si>
  <si>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</si>
  <si>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</si>
  <si>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</si>
  <si>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</si>
  <si>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</si>
  <si>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</si>
  <si>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</si>
  <si>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</si>
  <si>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</si>
  <si>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</si>
  <si>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</si>
  <si>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</si>
  <si>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</si>
  <si>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</si>
  <si>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</si>
  <si>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</si>
  <si>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</si>
  <si>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</si>
  <si>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</si>
  <si>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</si>
  <si>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</si>
  <si>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</si>
  <si>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</si>
  <si>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</si>
  <si>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</si>
  <si>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</si>
  <si>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</si>
  <si>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</si>
  <si>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</si>
  <si>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</si>
  <si>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</si>
  <si>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</si>
  <si>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</si>
  <si>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</si>
  <si>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</si>
  <si>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</si>
  <si>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</si>
  <si>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</si>
  <si>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</si>
  <si>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</si>
  <si>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</si>
  <si>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</si>
  <si>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</si>
  <si>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</si>
  <si>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</si>
  <si>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</si>
  <si>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</si>
  <si>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</si>
  <si>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</si>
  <si>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</si>
  <si>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</si>
  <si>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</si>
  <si>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</si>
  <si>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</si>
  <si>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</si>
  <si>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</si>
  <si>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</si>
  <si>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</si>
  <si>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</si>
  <si>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</si>
  <si>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</si>
  <si>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</si>
  <si>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</si>
  <si>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</si>
  <si>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</si>
  <si>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</si>
  <si>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</si>
  <si>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</si>
  <si>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</si>
  <si>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</si>
  <si>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</si>
  <si>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</si>
  <si>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</si>
  <si>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</si>
  <si>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</si>
  <si>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</si>
  <si>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</si>
  <si>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</si>
  <si>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</si>
  <si>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</si>
  <si>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</si>
  <si>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</si>
  <si>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</si>
  <si>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</si>
  <si>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</si>
  <si>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</si>
  <si>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</si>
  <si>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</si>
  <si>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</si>
  <si>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</si>
  <si>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</si>
  <si>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</si>
  <si>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</si>
  <si>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</si>
  <si>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</si>
  <si>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</si>
  <si>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</si>
  <si>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</si>
  <si>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</si>
  <si>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</si>
  <si>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</si>
  <si>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</si>
  <si>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</si>
  <si>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</si>
  <si>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</si>
  <si>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</si>
  <si>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</si>
  <si>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</si>
  <si>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</si>
  <si>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</si>
  <si>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</si>
  <si>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</si>
  <si>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</si>
  <si>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</si>
  <si>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</si>
  <si>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</si>
  <si>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</si>
  <si>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</si>
  <si>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</si>
  <si>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</si>
  <si>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</si>
  <si>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</si>
  <si>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</si>
  <si>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</si>
  <si>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</si>
  <si>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</si>
  <si>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</si>
  <si>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</si>
  <si>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</si>
  <si>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</si>
  <si>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</si>
  <si>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</si>
  <si>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</si>
  <si>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</si>
  <si>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</si>
  <si>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</si>
  <si>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</si>
  <si>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</si>
  <si>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</si>
  <si>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</si>
  <si>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</si>
  <si>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</si>
  <si>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</si>
  <si>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</si>
  <si>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</si>
  <si>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</si>
  <si>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</si>
  <si>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</si>
  <si>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</si>
  <si>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</si>
  <si>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</si>
  <si>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</si>
  <si>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</si>
  <si>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</si>
  <si>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</si>
  <si>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</si>
  <si>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</si>
  <si>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</si>
  <si>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</si>
  <si>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</si>
  <si>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</si>
  <si>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</si>
  <si>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</si>
  <si>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</si>
  <si>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</si>
  <si>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</si>
  <si>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</si>
  <si>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</si>
  <si>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</si>
  <si>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</si>
  <si>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</si>
  <si>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</si>
  <si>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</si>
  <si>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</si>
  <si>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</si>
  <si>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</si>
  <si>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</si>
  <si>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</si>
  <si>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</si>
  <si>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</si>
  <si>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</si>
  <si>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</si>
  <si>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</si>
  <si>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</si>
  <si>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</si>
  <si>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</si>
  <si>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</si>
  <si>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</si>
  <si>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</si>
  <si>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</si>
  <si>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</si>
  <si>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</si>
  <si>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</si>
  <si>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</si>
  <si>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</si>
  <si>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</si>
  <si>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</si>
  <si>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</si>
  <si>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</si>
  <si>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</si>
  <si>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</si>
  <si>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</si>
  <si>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</si>
  <si>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</si>
  <si>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</si>
  <si>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</si>
  <si>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</si>
  <si>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</si>
  <si>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</si>
  <si>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</si>
  <si>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</si>
  <si>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</si>
  <si>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</si>
  <si>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</si>
  <si>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</si>
  <si>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</si>
  <si>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</si>
  <si>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</si>
  <si>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</si>
  <si>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</si>
  <si>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</si>
  <si>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</si>
  <si>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</si>
  <si>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</si>
  <si>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</si>
  <si>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</si>
  <si>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</si>
  <si>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</si>
  <si>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</si>
  <si>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</si>
  <si>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</si>
  <si>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</si>
  <si>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</si>
  <si>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</si>
  <si>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</si>
  <si>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</si>
  <si>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</si>
  <si>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</si>
  <si>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</si>
  <si>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</si>
  <si>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</si>
  <si>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</si>
  <si>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</si>
  <si>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</si>
  <si>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</si>
  <si>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</si>
  <si>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</si>
  <si>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</si>
  <si>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</si>
  <si>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</si>
  <si>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</si>
  <si>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</si>
  <si>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</si>
  <si>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</si>
  <si>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</si>
  <si>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</si>
  <si>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</si>
  <si>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</si>
  <si>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</si>
  <si>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</si>
  <si>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</si>
  <si>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</si>
  <si>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</si>
  <si>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</si>
  <si>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</si>
  <si>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</si>
  <si>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</si>
  <si>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</si>
  <si>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</si>
  <si>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</si>
  <si>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</si>
  <si>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</si>
  <si>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</si>
  <si>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</si>
  <si>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</si>
  <si>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</si>
  <si>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</si>
  <si>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</si>
  <si>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</si>
  <si>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</si>
  <si>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</si>
  <si>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</si>
  <si>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</si>
  <si>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</si>
  <si>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</si>
  <si>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</si>
  <si>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</si>
  <si>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</si>
  <si>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</si>
  <si>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</si>
  <si>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</si>
  <si>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</si>
  <si>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</si>
  <si>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</si>
  <si>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</si>
  <si>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</si>
  <si>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</si>
  <si>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</si>
  <si>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</si>
  <si>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</si>
  <si>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</si>
  <si>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</si>
  <si>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</si>
  <si>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</si>
  <si>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</si>
  <si>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</si>
  <si>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</si>
  <si>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</si>
  <si>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</si>
  <si>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</si>
  <si>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</si>
  <si>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</si>
  <si>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</si>
  <si>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</si>
  <si>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</si>
  <si>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</si>
  <si>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</si>
  <si>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</si>
  <si>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</si>
  <si>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</si>
  <si>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</si>
  <si>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</si>
  <si>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</si>
  <si>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</si>
  <si>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</si>
  <si>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</si>
  <si>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</si>
  <si>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</si>
  <si>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</si>
  <si>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</si>
  <si>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</si>
  <si>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</si>
  <si>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</si>
  <si>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</si>
  <si>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</si>
  <si>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</si>
  <si>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</si>
  <si>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</si>
  <si>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</si>
  <si>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</si>
  <si>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</si>
  <si>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</si>
  <si>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</si>
  <si>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</si>
  <si>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</si>
  <si>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</si>
  <si>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</si>
  <si>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</si>
  <si>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</si>
  <si>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</si>
  <si>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</si>
  <si>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</si>
  <si>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</si>
  <si>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</si>
  <si>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</si>
  <si>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</si>
  <si>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</si>
  <si>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</si>
  <si>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</si>
  <si>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</si>
  <si>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</si>
  <si>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</si>
  <si>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</si>
  <si>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</si>
  <si>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</si>
  <si>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</si>
  <si>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</si>
  <si>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</si>
  <si>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</si>
  <si>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</si>
  <si>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</si>
  <si>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</si>
  <si>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</si>
  <si>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</si>
  <si>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</si>
  <si>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</si>
  <si>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</si>
  <si>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</si>
  <si>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</si>
  <si>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</si>
  <si>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</si>
  <si>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</si>
  <si>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</si>
  <si>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</si>
  <si>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</si>
  <si>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</si>
  <si>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</si>
  <si>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</si>
  <si>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</si>
  <si>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</si>
  <si>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</si>
  <si>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</si>
  <si>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</si>
  <si>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</si>
  <si>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</si>
  <si>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</si>
  <si>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</si>
  <si>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</si>
  <si>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</si>
  <si>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</si>
  <si>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</si>
  <si>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</si>
  <si>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</si>
  <si>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</si>
  <si>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</si>
  <si>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</si>
  <si>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</si>
  <si>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</si>
  <si>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</si>
  <si>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</si>
  <si>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</si>
  <si>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</si>
  <si>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</si>
  <si>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</si>
  <si>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</si>
  <si>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</si>
  <si>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</si>
  <si>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</si>
  <si>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</si>
  <si>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</si>
  <si>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</si>
  <si>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</si>
  <si>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</si>
  <si>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</si>
  <si>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</si>
  <si>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</si>
  <si>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</si>
  <si>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</si>
  <si>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</si>
  <si>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</si>
  <si>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</si>
  <si>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</si>
  <si>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</si>
  <si>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</si>
  <si>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</si>
  <si>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</si>
  <si>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</si>
  <si>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</si>
  <si>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</si>
  <si>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</si>
  <si>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</si>
  <si>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</si>
  <si>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</si>
  <si>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</si>
  <si>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</si>
  <si>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</si>
  <si>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</si>
  <si>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</si>
  <si>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</si>
  <si>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</si>
  <si>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</si>
  <si>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</si>
  <si>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</si>
  <si>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</si>
  <si>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</si>
  <si>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</si>
  <si>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</si>
  <si>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</si>
  <si>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</si>
  <si>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</si>
  <si>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</si>
  <si>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</si>
  <si>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</si>
  <si>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</si>
  <si>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</si>
  <si>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</si>
  <si>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</si>
  <si>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</si>
  <si>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</si>
  <si>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</si>
  <si>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</si>
  <si>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</si>
  <si>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</si>
  <si>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</si>
  <si>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</si>
  <si>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</si>
  <si>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</si>
  <si>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</si>
  <si>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</si>
  <si>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</si>
  <si>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</si>
  <si>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</si>
  <si>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</si>
  <si>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</si>
  <si>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</si>
  <si>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</si>
  <si>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</si>
  <si>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</si>
  <si>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</si>
  <si>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</si>
  <si>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</si>
  <si>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</si>
  <si>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</si>
  <si>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</si>
  <si>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</si>
  <si>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</si>
  <si>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</si>
  <si>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</si>
  <si>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</si>
  <si>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</si>
  <si>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</si>
  <si>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</si>
  <si>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</si>
  <si>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</si>
  <si>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</si>
  <si>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</si>
  <si>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</si>
  <si>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</si>
  <si>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</si>
  <si>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</si>
  <si>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</si>
  <si>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</si>
  <si>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</si>
  <si>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</si>
  <si>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</si>
  <si>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</si>
  <si>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</si>
  <si>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</si>
  <si>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</si>
  <si>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</si>
  <si>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</si>
  <si>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</si>
  <si>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</si>
  <si>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</si>
  <si>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</si>
  <si>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</si>
  <si>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</si>
  <si>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</si>
  <si>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</si>
  <si>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</si>
  <si>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</si>
  <si>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</si>
  <si>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</si>
  <si>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</si>
  <si>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</si>
  <si>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</si>
  <si>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</si>
  <si>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</si>
  <si>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</si>
  <si>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</si>
  <si>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</si>
  <si>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</si>
  <si>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</si>
  <si>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</si>
  <si>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</si>
  <si>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</si>
  <si>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</si>
  <si>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</si>
  <si>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</si>
  <si>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</si>
  <si>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</si>
  <si>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</si>
  <si>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</si>
  <si>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</si>
  <si>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</si>
  <si>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</si>
  <si>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</si>
  <si>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</si>
  <si>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</si>
  <si>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</si>
  <si>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</si>
  <si>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</si>
  <si>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</si>
  <si>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</si>
  <si>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</si>
  <si>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</si>
  <si>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</si>
  <si>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</si>
  <si>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</si>
  <si>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</si>
  <si>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</si>
  <si>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</si>
  <si>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</si>
  <si>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</si>
  <si>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</si>
  <si>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</si>
  <si>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</si>
  <si>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</si>
  <si>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</si>
  <si>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</si>
  <si>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</si>
  <si>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</si>
  <si>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</si>
  <si>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</si>
  <si>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</si>
  <si>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</si>
  <si>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</si>
  <si>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</si>
  <si>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</si>
  <si>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</si>
  <si>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</si>
  <si>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</si>
  <si>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</si>
  <si>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</si>
  <si>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</si>
  <si>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</si>
  <si>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</si>
  <si>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</si>
  <si>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</si>
  <si>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</si>
  <si>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</si>
  <si>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</si>
  <si>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</si>
  <si>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</si>
  <si>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</si>
  <si>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</si>
  <si>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</si>
  <si>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</si>
  <si>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</si>
  <si>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</si>
  <si>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</si>
  <si>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</si>
  <si>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</si>
  <si>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</si>
  <si>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</si>
  <si>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</si>
  <si>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</si>
  <si>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</si>
  <si>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</si>
  <si>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</si>
  <si>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</si>
  <si>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</si>
  <si>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</si>
  <si>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</si>
  <si>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</si>
  <si>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</si>
  <si>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</si>
  <si>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</si>
  <si>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</si>
  <si>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</si>
  <si>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</si>
  <si>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</si>
  <si>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</si>
  <si>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</si>
  <si>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</si>
  <si>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</si>
  <si>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</si>
  <si>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</si>
  <si>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</si>
  <si>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</si>
  <si>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</si>
  <si>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</si>
  <si>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</si>
  <si>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</si>
  <si>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</si>
  <si>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</si>
  <si>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</si>
  <si>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</si>
  <si>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</si>
  <si>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</si>
  <si>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</si>
  <si>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</si>
  <si>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</si>
  <si>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</si>
  <si>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</si>
  <si>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</si>
  <si>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</si>
  <si>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</si>
  <si>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</si>
  <si>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</si>
  <si>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</si>
  <si>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</si>
  <si>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</si>
  <si>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</si>
  <si>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</si>
  <si>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</si>
  <si>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</si>
  <si>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</si>
  <si>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</si>
  <si>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</si>
  <si>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</si>
  <si>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</si>
  <si>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</si>
  <si>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</si>
  <si>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</si>
  <si>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</si>
  <si>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</si>
  <si>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</si>
  <si>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</si>
  <si>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</si>
  <si>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</si>
  <si>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</si>
  <si>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</si>
  <si>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</si>
  <si>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</si>
  <si>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</si>
  <si>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</si>
  <si>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</si>
  <si>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</si>
  <si>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</si>
  <si>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</si>
  <si>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</si>
  <si>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</si>
  <si>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</si>
  <si>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</si>
  <si>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</si>
  <si>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</si>
  <si>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</si>
  <si>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</si>
  <si>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</si>
  <si>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</si>
  <si>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</si>
  <si>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</si>
  <si>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</si>
  <si>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</si>
  <si>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</si>
  <si>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</si>
  <si>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</si>
  <si>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</si>
  <si>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</si>
  <si>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</si>
  <si>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</si>
  <si>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</si>
  <si>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</si>
  <si>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</si>
  <si>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</si>
  <si>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</si>
  <si>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</si>
  <si>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</si>
  <si>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</si>
  <si>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</si>
  <si>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</si>
  <si>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</si>
  <si>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</si>
  <si>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</si>
  <si>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</si>
  <si>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</si>
  <si>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</si>
  <si>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</si>
  <si>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</si>
  <si>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</si>
  <si>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</si>
  <si>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</si>
  <si>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</si>
  <si>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</si>
  <si>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</si>
  <si>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</si>
  <si>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</si>
  <si>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</si>
  <si>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</si>
  <si>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</si>
  <si>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</si>
  <si>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</si>
  <si>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</si>
  <si>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</si>
  <si>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</si>
  <si>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</si>
  <si>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</si>
  <si>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</si>
  <si>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</si>
  <si>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</si>
  <si>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</si>
  <si>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</si>
  <si>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</si>
  <si>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</si>
  <si>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</si>
  <si>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</si>
  <si>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</si>
  <si>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</si>
  <si>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</si>
  <si>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</si>
  <si>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</si>
  <si>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</si>
  <si>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</si>
  <si>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</si>
  <si>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</si>
  <si>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</si>
  <si>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</si>
  <si>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</si>
  <si>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</si>
  <si>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</si>
  <si>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</si>
  <si>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</si>
  <si>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</si>
  <si>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</si>
  <si>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</si>
  <si>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</si>
  <si>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</si>
  <si>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</si>
  <si>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</si>
  <si>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</si>
  <si>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</si>
  <si>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</si>
  <si>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</si>
  <si>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</si>
  <si>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</si>
  <si>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</si>
  <si>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</si>
  <si>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</si>
  <si>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</si>
  <si>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</si>
  <si>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</si>
  <si>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</si>
  <si>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</si>
  <si>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</si>
  <si>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</si>
  <si>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</si>
  <si>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</si>
  <si>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</si>
  <si>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</si>
  <si>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</si>
  <si>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</si>
  <si>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</si>
  <si>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</si>
  <si>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</si>
  <si>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</si>
  <si>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</si>
  <si>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</si>
  <si>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</si>
  <si>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</si>
  <si>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</si>
  <si>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</si>
  <si>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</si>
  <si>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</si>
  <si>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</si>
  <si>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</si>
  <si>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</si>
  <si>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</si>
  <si>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</si>
  <si>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</si>
  <si>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</si>
  <si>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</si>
  <si>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</si>
  <si>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</si>
  <si>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</si>
  <si>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</si>
  <si>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</si>
  <si>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</si>
  <si>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</si>
  <si>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</si>
  <si>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</si>
  <si>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</si>
  <si>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</si>
  <si>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</si>
  <si>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</si>
  <si>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</si>
  <si>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</si>
  <si>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</si>
  <si>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</si>
  <si>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</si>
  <si>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</si>
  <si>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</si>
  <si>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</si>
  <si>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</si>
  <si>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</si>
  <si>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</si>
  <si>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</si>
  <si>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</si>
  <si>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</si>
  <si>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</si>
  <si>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</si>
  <si>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</si>
  <si>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</si>
  <si>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</si>
  <si>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</si>
  <si>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</si>
  <si>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</si>
  <si>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</si>
  <si>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</si>
  <si>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</si>
  <si>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</si>
  <si>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</si>
  <si>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</si>
  <si>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</si>
  <si>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</si>
  <si>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</si>
  <si>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</si>
  <si>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</si>
  <si>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</si>
  <si>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</si>
  <si>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</si>
  <si>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</si>
  <si>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</si>
  <si>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</si>
  <si>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</si>
  <si>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</si>
  <si>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</si>
  <si>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</si>
  <si>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</si>
  <si>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</si>
  <si>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</si>
  <si>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</si>
  <si>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</si>
  <si>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</si>
  <si>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</si>
  <si>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</si>
  <si>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</si>
  <si>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</si>
  <si>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</si>
  <si>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</si>
  <si>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</si>
  <si>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</si>
  <si>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</si>
  <si>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</si>
  <si>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</si>
  <si>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</si>
  <si>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</si>
  <si>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</si>
  <si>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</si>
  <si>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</si>
  <si>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</si>
  <si>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</si>
  <si>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</si>
  <si>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</si>
  <si>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</si>
  <si>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</si>
  <si>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</si>
  <si>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</si>
  <si>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</si>
  <si>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</si>
  <si>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</si>
  <si>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</si>
  <si>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</si>
  <si>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</si>
  <si>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</si>
  <si>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</si>
  <si>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</si>
  <si>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</si>
  <si>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</si>
  <si>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</si>
  <si>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</si>
  <si>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</si>
  <si>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</si>
  <si>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</si>
  <si>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</si>
  <si>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</si>
  <si>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</si>
  <si>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</si>
  <si>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</si>
  <si>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</si>
  <si>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</si>
  <si>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</si>
  <si>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</si>
  <si>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</si>
  <si>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</si>
  <si>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</si>
  <si>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</si>
  <si>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</si>
  <si>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</si>
  <si>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</si>
  <si>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</si>
  <si>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</si>
  <si>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</si>
  <si>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</si>
  <si>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</si>
  <si>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</si>
  <si>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</si>
  <si>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</si>
  <si>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</si>
  <si>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</si>
  <si>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</si>
  <si>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</si>
  <si>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</si>
  <si>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</si>
  <si>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</si>
  <si>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</si>
  <si>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</si>
  <si>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</si>
  <si>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</si>
  <si>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</si>
  <si>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</si>
  <si>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</si>
  <si>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</si>
  <si>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</si>
  <si>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</si>
  <si>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</si>
  <si>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</si>
  <si>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</si>
  <si>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</si>
  <si>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</si>
  <si>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</si>
  <si>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</si>
  <si>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</si>
  <si>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</si>
  <si>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</si>
  <si>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</si>
  <si>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</si>
  <si>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</si>
  <si>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</si>
  <si>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</si>
  <si>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</si>
  <si>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</si>
  <si>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</si>
  <si>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</si>
  <si>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</si>
  <si>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</si>
  <si>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</si>
  <si>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</si>
  <si>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</si>
  <si>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</si>
  <si>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</si>
  <si>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</si>
  <si>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</si>
  <si>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</si>
  <si>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</si>
  <si>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</si>
  <si>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</si>
  <si>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</si>
  <si>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</si>
  <si>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</si>
  <si>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</si>
  <si>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</si>
  <si>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</si>
  <si>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</si>
  <si>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</si>
  <si>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</si>
  <si>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</si>
  <si>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</si>
  <si>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</si>
  <si>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</si>
  <si>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</si>
  <si>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</si>
  <si>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</si>
  <si>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</si>
  <si>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</si>
  <si>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</si>
  <si>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</si>
  <si>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</si>
  <si>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</si>
  <si>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</si>
  <si>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</si>
  <si>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</si>
  <si>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</si>
  <si>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</si>
  <si>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</si>
  <si>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</si>
  <si>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</si>
  <si>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</si>
  <si>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</si>
  <si>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</si>
  <si>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</si>
  <si>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</si>
  <si>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</si>
  <si>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</si>
  <si>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</si>
  <si>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</si>
  <si>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</si>
  <si>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</si>
  <si>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</si>
  <si>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</si>
  <si>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</si>
  <si>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</si>
  <si>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</si>
  <si>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</si>
  <si>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</si>
  <si>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</si>
  <si>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</si>
  <si>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</si>
  <si>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</si>
  <si>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</si>
  <si>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</si>
  <si>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</si>
  <si>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</si>
  <si>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</si>
  <si>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</si>
  <si>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</si>
  <si>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</si>
  <si>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</si>
  <si>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</si>
  <si>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</si>
  <si>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</si>
  <si>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</si>
  <si>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</si>
  <si>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</si>
  <si>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</si>
  <si>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</si>
  <si>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</si>
  <si>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</si>
  <si>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</si>
  <si>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</si>
  <si>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</si>
  <si>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</si>
  <si>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</si>
  <si>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</si>
  <si>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</si>
  <si>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</si>
  <si>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</si>
  <si>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</si>
  <si>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</si>
  <si>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</si>
  <si>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</si>
  <si>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</si>
  <si>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</si>
  <si>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</si>
  <si>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</si>
  <si>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</si>
  <si>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</si>
  <si>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</si>
  <si>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</si>
  <si>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</si>
  <si>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</si>
  <si>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</si>
  <si>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</si>
  <si>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</si>
  <si>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</si>
  <si>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</si>
  <si>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</si>
  <si>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</si>
  <si>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</si>
  <si>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</si>
  <si>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</si>
  <si>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</si>
  <si>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</si>
  <si>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</si>
  <si>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</si>
  <si>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</si>
  <si>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</si>
  <si>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</si>
  <si>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</si>
  <si>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</si>
  <si>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</si>
  <si>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</si>
  <si>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</si>
  <si>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</si>
  <si>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</si>
  <si>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</si>
  <si>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</si>
  <si>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</si>
  <si>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</si>
  <si>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</si>
  <si>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</si>
  <si>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</si>
  <si>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</si>
  <si>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</si>
  <si>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</si>
  <si>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</si>
  <si>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</si>
  <si>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</si>
  <si>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</si>
  <si>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</si>
  <si>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</si>
  <si>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</si>
  <si>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</si>
  <si>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</si>
  <si>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</si>
  <si>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</si>
  <si>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</si>
  <si>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</si>
  <si>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</si>
  <si>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</si>
  <si>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</si>
  <si>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</si>
  <si>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</si>
  <si>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</si>
  <si>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</si>
  <si>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</si>
  <si>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</si>
  <si>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</si>
  <si>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</si>
  <si>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</si>
  <si>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</si>
  <si>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</si>
  <si>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</si>
  <si>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</si>
  <si>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</si>
  <si>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</si>
  <si>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</si>
  <si>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</si>
  <si>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</si>
  <si>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</si>
  <si>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</si>
  <si>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</si>
  <si>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</si>
  <si>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</si>
  <si>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</si>
  <si>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</si>
  <si>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</si>
  <si>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</si>
  <si>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</si>
  <si>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</si>
  <si>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</si>
  <si>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</si>
  <si>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</si>
  <si>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</si>
  <si>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</si>
  <si>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</si>
  <si>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</si>
  <si>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</si>
  <si>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</si>
  <si>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</si>
  <si>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</si>
  <si>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</si>
  <si>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</si>
  <si>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</si>
  <si>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</si>
  <si>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</si>
  <si>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</si>
  <si>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</si>
  <si>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</si>
  <si>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</si>
  <si>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</si>
  <si>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</si>
  <si>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</si>
  <si>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</si>
  <si>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</si>
  <si>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</si>
  <si>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</si>
  <si>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</si>
  <si>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</si>
  <si>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</si>
  <si>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</si>
  <si>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</si>
  <si>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</si>
  <si>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</si>
  <si>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</si>
  <si>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</si>
  <si>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</si>
  <si>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</si>
  <si>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</si>
  <si>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</si>
  <si>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</si>
  <si>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</si>
  <si>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</si>
  <si>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</si>
  <si>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</si>
  <si>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</si>
  <si>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</si>
  <si>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</si>
  <si>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</si>
  <si>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</si>
  <si>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</si>
  <si>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</si>
  <si>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</si>
  <si>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</si>
  <si>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</si>
  <si>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</si>
  <si>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</si>
  <si>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</si>
  <si>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</si>
  <si>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</si>
  <si>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</si>
  <si>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</si>
  <si>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</si>
  <si>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</si>
  <si>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</si>
  <si>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</si>
  <si>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</si>
  <si>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</si>
  <si>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</si>
  <si>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</si>
  <si>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</si>
  <si>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</si>
  <si>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</si>
  <si>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</si>
  <si>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</si>
  <si>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</si>
  <si>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</si>
  <si>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</si>
  <si>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</si>
  <si>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</si>
  <si>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</si>
  <si>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</si>
  <si>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</si>
  <si>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</si>
  <si>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</si>
  <si>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</si>
  <si>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</si>
  <si>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</si>
  <si>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</si>
  <si>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</si>
  <si>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</si>
  <si>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</si>
  <si>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</si>
  <si>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</si>
  <si>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</si>
  <si>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</si>
  <si>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</si>
  <si>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</si>
  <si>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</si>
  <si>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</si>
  <si>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</si>
  <si>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</si>
  <si>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</si>
  <si>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</si>
  <si>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</si>
  <si>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</si>
  <si>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</si>
  <si>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</si>
  <si>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</si>
  <si>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</si>
  <si>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</si>
  <si>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</si>
  <si>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</si>
  <si>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</si>
  <si>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</si>
  <si>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</si>
  <si>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</si>
  <si>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</si>
  <si>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</si>
  <si>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</si>
  <si>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</si>
  <si>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</si>
  <si>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</si>
  <si>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</si>
  <si>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</si>
  <si>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</si>
  <si>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</si>
  <si>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</si>
  <si>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</si>
  <si>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</si>
  <si>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</si>
  <si>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</si>
  <si>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</si>
  <si>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</si>
  <si>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</si>
  <si>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</si>
  <si>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</si>
  <si>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</si>
  <si>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</si>
  <si>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</si>
  <si>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</si>
  <si>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</si>
  <si>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</si>
  <si>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</si>
  <si>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</si>
  <si>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</si>
  <si>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</si>
  <si>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</si>
  <si>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</si>
  <si>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</si>
  <si>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</si>
  <si>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</si>
  <si>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</si>
  <si>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</si>
  <si>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</si>
  <si>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</si>
  <si>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</si>
  <si>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</si>
  <si>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</si>
  <si>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</si>
  <si>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</si>
  <si>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</si>
  <si>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</si>
  <si>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</si>
  <si>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</si>
  <si>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</si>
  <si>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</si>
  <si>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</si>
  <si>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</si>
  <si>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</si>
  <si>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</si>
  <si>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</si>
  <si>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</si>
  <si>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</si>
  <si>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</si>
  <si>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</si>
  <si>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</si>
  <si>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</si>
  <si>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</si>
  <si>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</si>
  <si>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</si>
  <si>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</si>
  <si>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</si>
  <si>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</si>
  <si>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</si>
  <si>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</si>
  <si>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</si>
  <si>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</si>
  <si>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</si>
  <si>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</si>
  <si>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</si>
  <si>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</si>
  <si>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</si>
  <si>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</si>
  <si>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</si>
  <si>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</si>
  <si>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</si>
  <si>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</si>
  <si>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</si>
  <si>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</si>
  <si>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</si>
  <si>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</si>
  <si>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</si>
  <si>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</si>
  <si>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</si>
  <si>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</si>
  <si>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</si>
  <si>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</si>
  <si>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</si>
  <si>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</si>
  <si>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</si>
  <si>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</si>
  <si>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</si>
  <si>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</si>
  <si>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</si>
  <si>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</si>
  <si>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</si>
  <si>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</si>
  <si>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</si>
  <si>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</si>
  <si>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</si>
  <si>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</si>
  <si>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</si>
  <si>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</si>
  <si>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</si>
  <si>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</si>
  <si>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</si>
  <si>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</si>
  <si>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</si>
  <si>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</si>
  <si>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</si>
  <si>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</si>
  <si>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</si>
  <si>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</si>
  <si>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</si>
  <si>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</si>
  <si>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</si>
  <si>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</si>
  <si>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</si>
  <si>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</si>
  <si>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</si>
  <si>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</si>
  <si>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</si>
  <si>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</si>
  <si>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</si>
  <si>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</si>
  <si>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</si>
  <si>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</si>
  <si>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</si>
  <si>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</si>
  <si>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</si>
  <si>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</si>
  <si>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</si>
  <si>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</si>
  <si>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</si>
  <si>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</si>
  <si>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</si>
  <si>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</si>
  <si>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</si>
  <si>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</si>
  <si>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</si>
  <si>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</si>
  <si>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</si>
  <si>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</si>
  <si>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</si>
  <si>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</si>
  <si>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</si>
  <si>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</si>
  <si>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</si>
  <si>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</si>
  <si>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</si>
  <si>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</si>
  <si>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</si>
  <si>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</si>
  <si>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</si>
  <si>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</si>
  <si>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</si>
  <si>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</si>
  <si>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</si>
  <si>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</si>
  <si>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</si>
  <si>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</si>
  <si>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</si>
  <si>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</si>
  <si>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</si>
  <si>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</si>
  <si>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</si>
  <si>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</si>
  <si>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</si>
  <si>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</si>
  <si>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</si>
  <si>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</si>
  <si>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</si>
  <si>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</si>
  <si>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</si>
  <si>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</si>
  <si>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</si>
  <si>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</si>
  <si>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</si>
  <si>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</si>
  <si>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</si>
  <si>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</si>
  <si>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</si>
  <si>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</si>
  <si>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</si>
  <si>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</si>
  <si>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</si>
  <si>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</si>
  <si>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</si>
  <si>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</si>
  <si>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</si>
  <si>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</si>
  <si>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</si>
  <si>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</si>
  <si>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</si>
  <si>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</si>
  <si>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</si>
  <si>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</si>
  <si>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</si>
  <si>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</si>
  <si>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</si>
  <si>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</si>
  <si>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</si>
  <si>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</si>
  <si>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</si>
  <si>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</si>
  <si>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</si>
  <si>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</si>
  <si>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</si>
  <si>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</si>
  <si>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</si>
  <si>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</si>
  <si>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</si>
  <si>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</si>
  <si>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</si>
  <si>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</si>
  <si>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</si>
  <si>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</si>
  <si>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</si>
  <si>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</si>
  <si>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</si>
  <si>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</si>
  <si>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</si>
  <si>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</si>
  <si>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</si>
  <si>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</si>
  <si>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</si>
  <si>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</si>
  <si>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</si>
  <si>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</si>
  <si>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</si>
  <si>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</si>
  <si>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</si>
  <si>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</si>
  <si>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</si>
  <si>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</si>
  <si>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</si>
  <si>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</si>
  <si>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</si>
  <si>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</si>
  <si>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</si>
  <si>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</si>
  <si>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</si>
  <si>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</si>
  <si>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</si>
  <si>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</si>
  <si>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</si>
  <si>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</si>
  <si>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</si>
  <si>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</si>
  <si>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</si>
  <si>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</si>
  <si>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</si>
  <si>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</si>
  <si>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</si>
  <si>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</si>
  <si>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</si>
  <si>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</si>
  <si>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</si>
  <si>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</si>
  <si>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</si>
  <si>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</si>
  <si>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</si>
  <si>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</si>
  <si>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</si>
  <si>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</si>
  <si>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</si>
  <si>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</si>
  <si>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</si>
  <si>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</si>
  <si>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</si>
  <si>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</si>
  <si>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</si>
  <si>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</si>
  <si>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</si>
  <si>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</si>
  <si>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</si>
  <si>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</si>
  <si>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</si>
  <si>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</si>
  <si>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</si>
  <si>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</si>
  <si>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</si>
  <si>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</si>
  <si>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</si>
  <si>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</si>
  <si>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</si>
  <si>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</si>
  <si>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</si>
  <si>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</si>
  <si>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</si>
  <si>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</si>
  <si>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</si>
  <si>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</si>
  <si>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</si>
  <si>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</si>
  <si>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</si>
  <si>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</si>
  <si>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</si>
  <si>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</si>
  <si>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</si>
  <si>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</si>
  <si>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</si>
  <si>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</si>
  <si>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</si>
  <si>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</si>
  <si>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</si>
  <si>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</si>
  <si>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</si>
  <si>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</si>
  <si>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</si>
  <si>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</si>
  <si>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</si>
  <si>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</si>
  <si>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</si>
  <si>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</si>
  <si>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</si>
  <si>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</si>
  <si>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</si>
  <si>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</si>
  <si>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</si>
  <si>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</si>
  <si>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</si>
  <si>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</si>
  <si>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</si>
  <si>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</si>
  <si>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</si>
  <si>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</si>
  <si>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</si>
  <si>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</si>
  <si>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</si>
  <si>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</si>
  <si>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</si>
  <si>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</si>
  <si>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</si>
  <si>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</si>
  <si>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</si>
  <si>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</si>
  <si>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</si>
  <si>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</si>
  <si>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</si>
  <si>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</si>
  <si>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</si>
  <si>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</si>
  <si>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</si>
  <si>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</si>
  <si>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</si>
  <si>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</si>
  <si>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</si>
  <si>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</si>
  <si>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</si>
  <si>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</si>
  <si>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</si>
  <si>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</si>
  <si>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</si>
  <si>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</si>
  <si>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</si>
  <si>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</si>
  <si>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</si>
  <si>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</si>
  <si>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</si>
  <si>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</si>
  <si>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</si>
  <si>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</si>
  <si>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</si>
  <si>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</si>
  <si>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</si>
  <si>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</si>
  <si>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</si>
  <si>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</si>
  <si>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</si>
  <si>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</si>
  <si>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</si>
  <si>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</si>
  <si>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</si>
  <si>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</si>
  <si>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</si>
  <si>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</si>
  <si>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</si>
  <si>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</si>
  <si>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</si>
  <si>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</si>
  <si>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</si>
  <si>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</si>
  <si>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</si>
  <si>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</si>
  <si>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</si>
  <si>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</si>
  <si>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</si>
  <si>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</si>
  <si>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</si>
  <si>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</si>
  <si>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</si>
  <si>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</si>
  <si>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</si>
  <si>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</si>
  <si>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</si>
  <si>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</si>
  <si>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</si>
  <si>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</si>
  <si>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</si>
  <si>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</si>
  <si>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</si>
  <si>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</si>
  <si>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</si>
  <si>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</si>
  <si>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</si>
  <si>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</si>
  <si>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</si>
  <si>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</si>
  <si>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</si>
  <si>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</si>
  <si>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</si>
  <si>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</si>
  <si>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</si>
  <si>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</si>
  <si>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</si>
  <si>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</si>
  <si>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</si>
  <si>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</si>
  <si>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</si>
  <si>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</si>
  <si>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</si>
  <si>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</si>
  <si>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</si>
  <si>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</si>
  <si>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</si>
  <si>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</si>
  <si>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</si>
  <si>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</si>
  <si>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</si>
  <si>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</si>
  <si>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</si>
  <si>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</si>
  <si>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</si>
  <si>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</si>
  <si>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</si>
  <si>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</si>
  <si>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</si>
  <si>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</si>
  <si>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</si>
  <si>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</si>
  <si>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</si>
  <si>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</si>
  <si>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</si>
  <si>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</si>
  <si>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</si>
  <si>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</si>
  <si>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</si>
  <si>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</si>
  <si>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</si>
  <si>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</si>
  <si>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</si>
  <si>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</si>
  <si>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</si>
  <si>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</si>
  <si>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</si>
  <si>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</si>
  <si>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</si>
  <si>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</si>
  <si>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</si>
  <si>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</si>
  <si>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</si>
  <si>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</si>
  <si>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</si>
  <si>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</si>
  <si>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</si>
  <si>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</si>
  <si>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</si>
  <si>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</si>
  <si>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</si>
  <si>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</si>
  <si>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</si>
  <si>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</si>
  <si>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</si>
  <si>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</si>
  <si>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</si>
  <si>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</si>
  <si>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</si>
  <si>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</si>
  <si>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</si>
  <si>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</si>
  <si>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</si>
  <si>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</si>
  <si>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</si>
  <si>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</si>
  <si>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</si>
  <si>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</si>
  <si>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</si>
  <si>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</si>
  <si>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</si>
  <si>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</si>
  <si>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</si>
  <si>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</si>
  <si>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</si>
  <si>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</si>
  <si>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</si>
  <si>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</si>
  <si>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</si>
  <si>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</si>
  <si>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</si>
  <si>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</si>
  <si>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</si>
  <si>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</si>
  <si>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</si>
  <si>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</si>
  <si>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</si>
  <si>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</si>
  <si>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</si>
  <si>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</si>
  <si>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</si>
  <si>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</si>
  <si>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</si>
  <si>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</si>
  <si>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</si>
  <si>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</si>
  <si>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</si>
  <si>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</si>
  <si>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</si>
  <si>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</si>
  <si>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</si>
  <si>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</si>
  <si>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</si>
  <si>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</si>
  <si>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</si>
  <si>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</si>
  <si>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</si>
  <si>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</si>
  <si>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</si>
  <si>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</si>
  <si>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</si>
  <si>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</si>
  <si>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</si>
  <si>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</si>
  <si>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</si>
  <si>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</si>
  <si>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</si>
  <si>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</si>
  <si>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</si>
  <si>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</si>
  <si>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</si>
  <si>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</si>
  <si>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</si>
  <si>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</si>
  <si>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</si>
  <si>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</si>
  <si>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</si>
  <si>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</si>
  <si>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</si>
  <si>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</si>
  <si>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</si>
  <si>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</si>
  <si>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</si>
  <si>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</si>
  <si>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</si>
  <si>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</si>
  <si>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</si>
  <si>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</si>
  <si>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</si>
  <si>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</si>
  <si>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</si>
  <si>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</si>
  <si>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</si>
  <si>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</si>
  <si>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</si>
  <si>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</si>
  <si>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</si>
  <si>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</si>
  <si>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</si>
  <si>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</si>
  <si>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</si>
  <si>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</si>
  <si>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</si>
  <si>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</si>
  <si>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</si>
  <si>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</si>
  <si>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</si>
  <si>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</si>
  <si>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</si>
  <si>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</si>
  <si>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</si>
  <si>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</si>
  <si>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</si>
  <si>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</si>
  <si>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</si>
  <si>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</si>
  <si>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</si>
  <si>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</si>
  <si>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</si>
  <si>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</si>
  <si>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</si>
  <si>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</si>
  <si>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</si>
  <si>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</si>
  <si>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</si>
  <si>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</si>
  <si>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</si>
  <si>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</si>
  <si>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</si>
  <si>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</si>
  <si>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</si>
  <si>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</si>
  <si>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</si>
  <si>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</si>
  <si>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</si>
  <si>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</si>
  <si>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</si>
  <si>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</si>
  <si>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</si>
  <si>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</si>
  <si>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</si>
  <si>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</si>
  <si>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</si>
  <si>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</si>
  <si>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</si>
  <si>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</si>
  <si>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</si>
  <si>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</si>
  <si>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</si>
  <si>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</si>
  <si>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</si>
  <si>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</si>
  <si>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</si>
  <si>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</si>
  <si>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</si>
  <si>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</si>
  <si>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</si>
  <si>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</si>
  <si>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</si>
  <si>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</si>
  <si>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</si>
  <si>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</si>
  <si>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</si>
  <si>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</si>
  <si>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</si>
  <si>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</si>
  <si>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</si>
  <si>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</si>
  <si>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</si>
  <si>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</si>
  <si>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</si>
  <si>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</si>
  <si>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</si>
  <si>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</si>
  <si>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</si>
  <si>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</si>
  <si>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</si>
  <si>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</si>
  <si>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</si>
  <si>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</si>
  <si>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</si>
  <si>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</si>
  <si>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</si>
  <si>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</si>
  <si>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</si>
  <si>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</si>
  <si>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</si>
  <si>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</si>
  <si>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</si>
  <si>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</si>
  <si>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</si>
  <si>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</si>
  <si>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</si>
  <si>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</si>
  <si>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</si>
  <si>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</si>
  <si>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</si>
  <si>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</si>
  <si>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</si>
  <si>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</si>
  <si>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</si>
  <si>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</si>
  <si>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</si>
  <si>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</si>
  <si>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</si>
  <si>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</si>
  <si>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</si>
  <si>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</si>
  <si>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</si>
  <si>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</si>
  <si>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</si>
  <si>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</si>
  <si>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</si>
  <si>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</si>
  <si>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</si>
  <si>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</si>
  <si>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</si>
  <si>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</si>
  <si>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</si>
  <si>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</si>
  <si>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</si>
  <si>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</si>
  <si>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</si>
  <si>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</si>
  <si>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</si>
  <si>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</si>
  <si>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</si>
  <si>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</si>
  <si>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</si>
  <si>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</si>
  <si>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</si>
  <si>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</si>
  <si>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</si>
  <si>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</si>
  <si>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</si>
  <si>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</si>
  <si>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</si>
  <si>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</si>
  <si>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</si>
  <si>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</si>
  <si>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</si>
  <si>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</si>
  <si>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</si>
  <si>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</si>
  <si>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</si>
  <si>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</si>
  <si>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</si>
  <si>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</si>
  <si>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</si>
  <si>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</si>
  <si>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</si>
  <si>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</si>
  <si>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</si>
  <si>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</si>
  <si>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</si>
  <si>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</si>
  <si>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</si>
  <si>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</si>
  <si>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</si>
  <si>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</si>
  <si>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</si>
  <si>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</si>
  <si>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</si>
  <si>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</si>
  <si>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</si>
  <si>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</si>
  <si>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</si>
  <si>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</si>
  <si>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</si>
  <si>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</si>
  <si>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</si>
  <si>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</si>
  <si>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</si>
  <si>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</si>
  <si>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</si>
  <si>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</si>
  <si>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</si>
  <si>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</si>
  <si>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</si>
  <si>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</si>
  <si>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</si>
  <si>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</si>
  <si>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</si>
  <si>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</si>
  <si>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</si>
  <si>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</si>
  <si>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</si>
  <si>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</si>
  <si>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</si>
  <si>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</si>
  <si>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</si>
  <si>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</si>
  <si>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</si>
  <si>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</si>
  <si>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</si>
  <si>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</si>
  <si>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</si>
  <si>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</si>
  <si>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</si>
  <si>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</si>
  <si>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</si>
  <si>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</si>
  <si>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</si>
  <si>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</si>
  <si>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</si>
  <si>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</si>
  <si>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</si>
  <si>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</si>
  <si>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</si>
  <si>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</si>
  <si>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</si>
  <si>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</si>
  <si>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</si>
  <si>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</si>
  <si>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</si>
  <si>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</si>
  <si>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</si>
  <si>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</si>
  <si>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</si>
  <si>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</si>
  <si>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</si>
  <si>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</si>
  <si>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</si>
  <si>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</si>
  <si>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</si>
  <si>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</si>
  <si>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</si>
  <si>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</si>
  <si>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</si>
  <si>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</si>
  <si>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</si>
  <si>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</si>
  <si>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</si>
  <si>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</si>
  <si>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</si>
  <si>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</si>
  <si>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</si>
  <si>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</si>
  <si>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</si>
  <si>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</si>
  <si>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</si>
  <si>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</si>
  <si>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</si>
  <si>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</si>
  <si>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</si>
  <si>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</si>
  <si>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</si>
  <si>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</si>
  <si>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</si>
  <si>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</si>
  <si>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</si>
  <si>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</si>
  <si>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</si>
  <si>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</si>
  <si>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</si>
  <si>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</si>
  <si>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</si>
  <si>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</si>
  <si>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</si>
  <si>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</si>
  <si>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</si>
  <si>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</si>
  <si>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</si>
  <si>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</si>
  <si>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</si>
  <si>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</si>
  <si>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</si>
  <si>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</si>
  <si>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</si>
  <si>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</si>
  <si>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</si>
  <si>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</si>
  <si>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</si>
  <si>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</si>
  <si>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</si>
  <si>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</si>
  <si>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</si>
  <si>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</si>
  <si>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</si>
  <si>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</si>
  <si>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</si>
  <si>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</si>
  <si>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</si>
  <si>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</si>
  <si>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</si>
  <si>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</si>
  <si>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</si>
  <si>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</si>
  <si>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</si>
  <si>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</si>
  <si>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</si>
  <si>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</si>
  <si>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</si>
  <si>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</si>
  <si>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</si>
  <si>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</si>
  <si>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</si>
  <si>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</si>
  <si>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</si>
  <si>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</si>
  <si>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</si>
  <si>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</si>
  <si>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</si>
  <si>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</si>
  <si>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</si>
  <si>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</si>
  <si>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</si>
  <si>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</si>
  <si>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</si>
  <si>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</si>
  <si>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</si>
  <si>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</si>
  <si>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</si>
  <si>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</si>
  <si>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</si>
  <si>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</si>
  <si>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</si>
  <si>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</si>
  <si>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</si>
  <si>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</si>
  <si>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</si>
  <si>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</si>
  <si>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</si>
  <si>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</si>
  <si>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</si>
  <si>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</si>
  <si>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</si>
  <si>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</si>
  <si>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</si>
  <si>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</si>
  <si>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</si>
  <si>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</si>
  <si>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</si>
  <si>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</si>
  <si>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</si>
  <si>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</si>
  <si>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</si>
  <si>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</si>
  <si>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</si>
  <si>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</si>
  <si>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</si>
  <si>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</si>
  <si>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</si>
  <si>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</si>
  <si>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</si>
  <si>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</si>
  <si>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</si>
  <si>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</si>
  <si>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</si>
  <si>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</si>
  <si>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</si>
  <si>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</si>
  <si>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</si>
  <si>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</si>
  <si>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</si>
  <si>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</si>
  <si>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</si>
  <si>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</si>
  <si>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</si>
  <si>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</si>
  <si>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</si>
  <si>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</si>
  <si>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</si>
  <si>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</si>
  <si>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</si>
  <si>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</si>
  <si>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</si>
  <si>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</si>
  <si>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</si>
  <si>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</si>
  <si>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</si>
  <si>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</si>
  <si>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</si>
  <si>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</si>
  <si>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</si>
  <si>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</si>
  <si>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</si>
  <si>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</si>
  <si>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</si>
  <si>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</si>
  <si>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</si>
  <si>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</si>
  <si>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</si>
  <si>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</si>
  <si>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</si>
  <si>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</si>
  <si>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</si>
  <si>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</si>
  <si>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</si>
  <si>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</si>
  <si>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</si>
  <si>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</si>
  <si>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</si>
  <si>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</si>
  <si>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</si>
  <si>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</si>
  <si>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</si>
  <si>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</si>
  <si>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</si>
  <si>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</si>
  <si>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</si>
  <si>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</si>
  <si>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</si>
  <si>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</si>
  <si>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</si>
  <si>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</si>
  <si>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</si>
  <si>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</si>
  <si>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</si>
  <si>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</si>
  <si>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</si>
  <si>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</si>
  <si>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</si>
  <si>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</si>
  <si>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</si>
  <si>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</si>
  <si>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</si>
  <si>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</si>
  <si>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</si>
  <si>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</si>
  <si>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</si>
  <si>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</si>
  <si>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</si>
  <si>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</si>
  <si>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</si>
  <si>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</si>
  <si>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</si>
  <si>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</si>
  <si>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</si>
  <si>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</si>
  <si>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</si>
  <si>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</si>
  <si>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</si>
  <si>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</si>
  <si>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</si>
  <si>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</si>
  <si>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</si>
  <si>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</si>
  <si>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</si>
  <si>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</si>
  <si>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</si>
  <si>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</si>
  <si>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</si>
  <si>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</si>
  <si>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</si>
  <si>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</si>
  <si>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</si>
  <si>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</si>
  <si>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</si>
  <si>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</si>
  <si>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</si>
  <si>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</si>
  <si>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</si>
  <si>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</si>
  <si>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</si>
  <si>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</si>
  <si>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</si>
  <si>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</si>
  <si>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</si>
  <si>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</si>
  <si>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</si>
  <si>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</si>
  <si>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</si>
  <si>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</si>
  <si>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</si>
  <si>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</si>
  <si>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</si>
  <si>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</si>
  <si>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</si>
  <si>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</si>
  <si>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</si>
  <si>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</si>
  <si>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</si>
  <si>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</si>
  <si>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</si>
  <si>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</si>
  <si>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</si>
  <si>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</si>
  <si>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</si>
  <si>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</si>
  <si>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</si>
  <si>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</si>
  <si>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</si>
  <si>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</si>
  <si>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</si>
  <si>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</si>
  <si>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</si>
  <si>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</si>
  <si>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</si>
  <si>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</si>
  <si>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</si>
  <si>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</si>
  <si>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</si>
  <si>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</si>
  <si>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</si>
  <si>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</si>
  <si>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</si>
  <si>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</si>
  <si>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</si>
  <si>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</si>
  <si>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</si>
  <si>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</si>
  <si>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</si>
  <si>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</si>
  <si>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</si>
  <si>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</si>
  <si>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</si>
  <si>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</si>
  <si>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</si>
  <si>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</si>
  <si>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</si>
  <si>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</si>
  <si>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</si>
  <si>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</si>
  <si>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</si>
  <si>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</si>
  <si>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</si>
  <si>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</si>
  <si>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</si>
  <si>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</si>
  <si>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</si>
  <si>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</si>
  <si>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</si>
  <si>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</si>
  <si>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</si>
  <si>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</si>
  <si>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</si>
  <si>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</si>
  <si>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</si>
  <si>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</si>
  <si>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</si>
  <si>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</si>
  <si>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</si>
  <si>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</si>
  <si>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</si>
  <si>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</si>
  <si>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</si>
  <si>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</si>
  <si>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</si>
  <si>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</si>
  <si>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</si>
  <si>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</si>
  <si>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</si>
  <si>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</si>
  <si>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</si>
  <si>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</si>
  <si>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</si>
  <si>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</si>
  <si>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</si>
  <si>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</si>
  <si>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</si>
  <si>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</si>
  <si>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</si>
  <si>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</si>
  <si>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</si>
  <si>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</si>
  <si>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</si>
  <si>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</si>
  <si>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</si>
  <si>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</si>
  <si>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</si>
  <si>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</si>
  <si>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</si>
  <si>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</si>
  <si>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</si>
  <si>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</si>
  <si>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</si>
  <si>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</si>
  <si>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</si>
  <si>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</si>
  <si>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</si>
  <si>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</si>
  <si>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</si>
  <si>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</si>
  <si>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</si>
  <si>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</si>
  <si>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</si>
  <si>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</si>
  <si>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</si>
  <si>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</si>
  <si>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</si>
  <si>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</si>
  <si>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</si>
  <si>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</si>
  <si>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</si>
  <si>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</si>
  <si>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</si>
  <si>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</si>
  <si>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</si>
  <si>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</si>
  <si>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</si>
  <si>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</si>
  <si>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</si>
  <si>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</si>
  <si>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</si>
  <si>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</si>
  <si>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</si>
  <si>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</si>
  <si>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</si>
  <si>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</si>
  <si>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</si>
  <si>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</si>
  <si>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</si>
  <si>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</si>
  <si>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</si>
  <si>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</si>
  <si>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</si>
  <si>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</si>
  <si>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</si>
  <si>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</si>
  <si>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</si>
  <si>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</si>
  <si>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</si>
  <si>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</si>
  <si>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</si>
  <si>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</si>
  <si>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</si>
  <si>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</si>
  <si>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</si>
  <si>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</si>
  <si>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</si>
  <si>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</si>
  <si>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</si>
  <si>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</si>
  <si>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</si>
  <si>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</si>
  <si>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</si>
  <si>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</si>
  <si>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</si>
  <si>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</si>
  <si>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</si>
  <si>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</si>
  <si>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</si>
  <si>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</si>
  <si>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</si>
  <si>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</si>
  <si>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</si>
  <si>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</si>
  <si>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</si>
  <si>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</si>
  <si>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</si>
  <si>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</si>
  <si>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</si>
  <si>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</si>
  <si>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</si>
  <si>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</si>
  <si>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</si>
  <si>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</si>
  <si>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</si>
  <si>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</si>
  <si>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</si>
  <si>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</si>
  <si>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</si>
  <si>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</si>
  <si>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</si>
  <si>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</si>
  <si>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</si>
  <si>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</si>
  <si>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</si>
  <si>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</si>
  <si>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</si>
  <si>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</si>
  <si>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</si>
  <si>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</si>
  <si>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</si>
  <si>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</si>
  <si>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</si>
  <si>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</si>
  <si>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</si>
  <si>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</si>
  <si>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</si>
  <si>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</si>
  <si>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</si>
  <si>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</si>
  <si>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</si>
  <si>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</si>
  <si>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</si>
  <si>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</si>
  <si>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</si>
  <si>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</si>
  <si>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</si>
  <si>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</si>
  <si>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</si>
  <si>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</si>
  <si>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</si>
  <si>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</si>
  <si>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</si>
  <si>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</si>
  <si>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</si>
  <si>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</si>
  <si>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</si>
  <si>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</si>
  <si>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</si>
  <si>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</si>
  <si>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</si>
  <si>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</si>
  <si>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</si>
  <si>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</si>
  <si>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</si>
  <si>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</si>
  <si>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</si>
  <si>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</si>
  <si>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</si>
  <si>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</si>
  <si>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</si>
  <si>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</si>
  <si>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</si>
  <si>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</si>
  <si>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</si>
  <si>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</si>
  <si>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</si>
  <si>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</si>
  <si>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</si>
  <si>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</si>
  <si>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</si>
  <si>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</si>
  <si>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</si>
  <si>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</si>
  <si>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</si>
  <si>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</si>
  <si>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</si>
  <si>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</si>
  <si>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</si>
  <si>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</si>
  <si>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</si>
  <si>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</si>
  <si>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</si>
  <si>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</si>
  <si>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</si>
  <si>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</si>
  <si>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</si>
  <si>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</si>
  <si>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</si>
  <si>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</si>
  <si>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</si>
  <si>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</si>
  <si>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</si>
  <si>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</si>
  <si>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</si>
  <si>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</si>
  <si>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</si>
  <si>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</si>
  <si>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</si>
  <si>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</si>
  <si>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</si>
  <si>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</si>
  <si>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</si>
  <si>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</si>
  <si>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</si>
  <si>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</si>
  <si>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</si>
  <si>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</si>
  <si>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</si>
  <si>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</si>
  <si>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</si>
  <si>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</si>
  <si>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</si>
  <si>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</si>
  <si>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</si>
  <si>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</si>
  <si>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</si>
  <si>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</si>
  <si>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</si>
  <si>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</si>
  <si>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</si>
  <si>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</si>
  <si>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</si>
  <si>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</si>
  <si>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</si>
  <si>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</si>
  <si>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</si>
  <si>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</si>
  <si>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</si>
  <si>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</si>
  <si>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</si>
  <si>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</si>
  <si>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</si>
  <si>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</si>
  <si>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</si>
  <si>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</si>
  <si>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</si>
  <si>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</si>
  <si>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</si>
  <si>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</si>
  <si>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</si>
  <si>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</si>
  <si>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</si>
  <si>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</si>
  <si>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</si>
  <si>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</si>
  <si>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</si>
  <si>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</si>
  <si>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</si>
  <si>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</si>
  <si>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</si>
  <si>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</si>
  <si>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</si>
  <si>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</si>
  <si>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</si>
  <si>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</si>
  <si>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</si>
  <si>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</si>
  <si>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</si>
  <si>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</si>
  <si>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</si>
  <si>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</si>
  <si>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</si>
  <si>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</si>
  <si>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</si>
  <si>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</si>
  <si>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</si>
  <si>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</si>
  <si>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</si>
  <si>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</si>
  <si>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</si>
  <si>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</si>
  <si>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</si>
  <si>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</si>
  <si>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</si>
  <si>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</si>
  <si>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</si>
  <si>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</si>
  <si>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</si>
  <si>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</si>
  <si>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</si>
  <si>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</si>
  <si>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</si>
  <si>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</si>
  <si>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</si>
  <si>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</si>
  <si>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</si>
  <si>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</si>
  <si>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</si>
  <si>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</si>
  <si>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</si>
  <si>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</si>
  <si>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</si>
  <si>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</si>
  <si>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</si>
  <si>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</si>
  <si>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</si>
  <si>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</si>
  <si>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</si>
  <si>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</si>
  <si>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</si>
  <si>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</si>
  <si>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</si>
  <si>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</si>
  <si>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</si>
  <si>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</si>
  <si>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</si>
  <si>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</si>
  <si>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</si>
  <si>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</si>
  <si>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</si>
  <si>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</si>
  <si>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</si>
  <si>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</si>
  <si>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</si>
  <si>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</si>
  <si>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</si>
  <si>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</si>
  <si>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</si>
  <si>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</si>
  <si>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</si>
  <si>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</si>
  <si>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</si>
  <si>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</si>
  <si>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</si>
  <si>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</si>
  <si>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</si>
  <si>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</si>
  <si>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</si>
  <si>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</si>
  <si>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</si>
  <si>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</si>
  <si>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</si>
  <si>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</si>
  <si>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</si>
  <si>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</si>
  <si>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</si>
  <si>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</si>
  <si>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</si>
  <si>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</si>
  <si>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</si>
  <si>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</si>
  <si>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</si>
  <si>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</si>
  <si>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</si>
  <si>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</si>
  <si>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</si>
  <si>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</si>
  <si>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</si>
  <si>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</si>
  <si>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</si>
  <si>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</si>
  <si>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</si>
  <si>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</si>
  <si>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</si>
  <si>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</si>
  <si>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</si>
  <si>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</si>
  <si>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</si>
  <si>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</si>
  <si>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</si>
  <si>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</si>
  <si>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</si>
  <si>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</si>
  <si>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</si>
  <si>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</si>
  <si>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</si>
  <si>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</si>
  <si>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</si>
  <si>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</si>
  <si>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</si>
  <si>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</si>
  <si>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</si>
  <si>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</si>
  <si>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</si>
  <si>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</si>
  <si>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</si>
  <si>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</si>
  <si>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</si>
  <si>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</si>
  <si>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</si>
  <si>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</si>
  <si>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</si>
  <si>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</si>
  <si>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</si>
  <si>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</si>
  <si>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</si>
  <si>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</si>
  <si>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</si>
  <si>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</si>
  <si>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</si>
  <si>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</si>
  <si>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</si>
  <si>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</si>
  <si>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</si>
  <si>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</si>
  <si>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</si>
  <si>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</si>
  <si>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</si>
  <si>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</si>
  <si>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</si>
  <si>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</si>
  <si>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</si>
  <si>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</si>
  <si>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</si>
  <si>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</si>
  <si>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</si>
  <si>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</si>
  <si>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</si>
  <si>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</si>
  <si>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</si>
  <si>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</si>
  <si>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</si>
  <si>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</si>
  <si>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</si>
  <si>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</si>
  <si>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</si>
  <si>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</si>
  <si>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</si>
  <si>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</si>
  <si>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</si>
  <si>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</si>
  <si>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</si>
  <si>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</si>
  <si>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</si>
  <si>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</si>
  <si>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</si>
  <si>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</si>
  <si>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</si>
  <si>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</si>
  <si>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</si>
  <si>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</si>
  <si>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</si>
  <si>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</si>
  <si>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</si>
  <si>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</si>
  <si>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</si>
  <si>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</si>
  <si>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</si>
  <si>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</si>
  <si>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</si>
  <si>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</si>
  <si>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</si>
  <si>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</si>
  <si>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</si>
  <si>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</si>
  <si>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</si>
  <si>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</si>
  <si>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</si>
  <si>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</si>
  <si>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</si>
  <si>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</si>
  <si>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</si>
  <si>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</si>
  <si>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</si>
  <si>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</si>
  <si>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</si>
  <si>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</si>
  <si>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</si>
  <si>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</si>
  <si>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</si>
  <si>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</si>
  <si>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</si>
  <si>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</si>
  <si>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</si>
  <si>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</si>
  <si>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</si>
  <si>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</si>
  <si>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</si>
  <si>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</si>
  <si>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</si>
  <si>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</si>
  <si>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</si>
  <si>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</si>
  <si>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</si>
  <si>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</si>
  <si>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</si>
  <si>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</si>
  <si>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</si>
  <si>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</si>
  <si>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</si>
  <si>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</si>
  <si>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</si>
  <si>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</si>
  <si>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</si>
  <si>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</si>
  <si>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</si>
  <si>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</si>
  <si>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</si>
  <si>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</si>
  <si>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</si>
  <si>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</si>
  <si>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</si>
  <si>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</si>
  <si>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</si>
  <si>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</si>
  <si>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</si>
  <si>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</si>
  <si>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</si>
  <si>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</si>
  <si>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</si>
  <si>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</si>
  <si>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</si>
  <si>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</si>
  <si>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</si>
  <si>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</si>
  <si>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</si>
  <si>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</si>
  <si>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</si>
  <si>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</si>
  <si>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</si>
  <si>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</si>
  <si>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</si>
  <si>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</si>
  <si>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</si>
  <si>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</si>
  <si>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</si>
  <si>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</si>
  <si>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</si>
  <si>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</si>
  <si>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</si>
  <si>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</si>
  <si>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</si>
  <si>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</si>
  <si>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</si>
  <si>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</si>
  <si>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</si>
  <si>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</si>
  <si>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</si>
  <si>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</si>
  <si>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</si>
  <si>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</si>
  <si>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</si>
  <si>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</si>
  <si>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</si>
  <si>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</si>
  <si>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</si>
  <si>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</si>
  <si>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</si>
  <si>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</si>
  <si>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</si>
  <si>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</si>
  <si>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</si>
  <si>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</si>
  <si>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</si>
  <si>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</si>
  <si>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</si>
  <si>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</si>
  <si>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</si>
  <si>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</si>
  <si>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</si>
  <si>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</si>
  <si>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</si>
  <si>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</si>
  <si>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</si>
  <si>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</si>
  <si>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</si>
  <si>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</si>
  <si>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</si>
  <si>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</si>
  <si>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</si>
  <si>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</si>
  <si>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</si>
  <si>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</si>
  <si>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</si>
  <si>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</si>
  <si>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</si>
  <si>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</si>
  <si>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</si>
  <si>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</si>
  <si>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</si>
  <si>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</si>
  <si>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</si>
  <si>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</si>
  <si>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</si>
  <si>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</si>
  <si>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</si>
  <si>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</si>
  <si>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</si>
  <si>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</si>
  <si>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</si>
  <si>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</si>
  <si>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</si>
  <si>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</si>
  <si>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</si>
  <si>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</si>
  <si>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</si>
  <si>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</si>
  <si>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</si>
  <si>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</si>
  <si>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</si>
  <si>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</si>
  <si>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</si>
  <si>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</si>
  <si>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</si>
  <si>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</si>
  <si>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</si>
  <si>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</si>
  <si>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</si>
  <si>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</si>
  <si>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</si>
  <si>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</si>
  <si>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</si>
  <si>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</si>
  <si>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</si>
  <si>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</si>
  <si>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</si>
  <si>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</si>
  <si>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</si>
  <si>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</si>
  <si>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</si>
  <si>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</si>
  <si>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</si>
  <si>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</si>
  <si>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</si>
  <si>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</si>
  <si>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</si>
  <si>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</si>
  <si>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</si>
  <si>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</si>
  <si>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</si>
  <si>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</si>
  <si>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</si>
  <si>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</si>
  <si>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</si>
  <si>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</si>
  <si>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</si>
  <si>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</si>
  <si>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</si>
  <si>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</si>
  <si>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</si>
  <si>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</si>
  <si>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</si>
  <si>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</si>
  <si>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</si>
  <si>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</si>
  <si>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</si>
  <si>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</si>
  <si>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</si>
  <si>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</si>
  <si>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</si>
  <si>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</si>
  <si>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</si>
  <si>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</si>
  <si>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</si>
  <si>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</si>
  <si>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</si>
  <si>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</si>
  <si>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</si>
  <si>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</si>
  <si>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</si>
  <si>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</si>
  <si>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</si>
  <si>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</si>
  <si>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</si>
  <si>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</si>
  <si>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</si>
  <si>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</si>
  <si>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</si>
  <si>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</si>
  <si>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</si>
  <si>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</si>
  <si>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</si>
  <si>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</si>
  <si>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</si>
  <si>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</si>
  <si>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</si>
  <si>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</si>
  <si>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</si>
  <si>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</si>
  <si>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</si>
  <si>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</si>
  <si>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</si>
  <si>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</si>
  <si>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</si>
  <si>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</si>
  <si>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</si>
  <si>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</si>
  <si>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</si>
  <si>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</si>
  <si>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</si>
  <si>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</si>
  <si>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</si>
  <si>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</si>
  <si>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</si>
  <si>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</si>
  <si>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</si>
  <si>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</si>
  <si>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</si>
  <si>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</si>
  <si>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</si>
  <si>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</si>
  <si>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</si>
  <si>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</si>
  <si>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</si>
  <si>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</si>
  <si>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</si>
  <si>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</si>
  <si>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</si>
  <si>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</si>
  <si>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</si>
  <si>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</si>
  <si>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</si>
  <si>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</si>
  <si>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</si>
  <si>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</si>
  <si>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</si>
  <si>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</si>
  <si>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</si>
  <si>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</si>
  <si>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</si>
  <si>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</si>
  <si>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</si>
  <si>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</si>
  <si>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</si>
  <si>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</si>
  <si>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</si>
  <si>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</si>
  <si>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</si>
  <si>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</si>
  <si>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</si>
  <si>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</si>
  <si>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</si>
  <si>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</si>
  <si>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</si>
  <si>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</si>
  <si>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</si>
  <si>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</si>
  <si>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</si>
  <si>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</si>
  <si>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</si>
  <si>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</si>
  <si>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</si>
  <si>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</si>
  <si>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</si>
  <si>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</si>
  <si>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</si>
  <si>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</si>
  <si>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</si>
  <si>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</si>
  <si>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</si>
  <si>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</si>
  <si>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</si>
  <si>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</si>
  <si>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</si>
  <si>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</si>
  <si>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</si>
  <si>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</si>
  <si>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</si>
  <si>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</si>
  <si>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</si>
  <si>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</si>
  <si>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</si>
  <si>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</si>
  <si>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</si>
  <si>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</si>
  <si>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</si>
  <si>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</si>
  <si>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</si>
  <si>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</si>
  <si>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</si>
  <si>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</si>
  <si>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</si>
  <si>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</si>
  <si>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</si>
  <si>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</si>
  <si>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</si>
  <si>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</si>
  <si>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</si>
  <si>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</si>
  <si>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</si>
  <si>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</si>
  <si>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</si>
  <si>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</si>
  <si>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</si>
  <si>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</si>
  <si>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</si>
  <si>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</si>
  <si>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</si>
  <si>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</si>
  <si>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</si>
  <si>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</si>
  <si>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</si>
  <si>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</si>
  <si>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</si>
  <si>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</si>
  <si>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</si>
  <si>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</si>
  <si>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</si>
  <si>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</si>
  <si>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</si>
  <si>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</si>
  <si>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</si>
  <si>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</si>
  <si>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</si>
  <si>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</si>
  <si>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</si>
  <si>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</si>
  <si>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</si>
  <si>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</si>
  <si>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</si>
  <si>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</si>
  <si>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</si>
  <si>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</si>
  <si>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</si>
  <si>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</si>
  <si>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</si>
  <si>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</si>
  <si>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</si>
  <si>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</si>
  <si>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</si>
  <si>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</si>
  <si>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</si>
  <si>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</si>
  <si>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</si>
  <si>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</si>
  <si>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</si>
  <si>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</si>
  <si>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</si>
  <si>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</si>
  <si>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</si>
  <si>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</si>
  <si>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</si>
  <si>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</si>
  <si>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</si>
  <si>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</si>
  <si>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</si>
  <si>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</si>
  <si>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</si>
  <si>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</si>
  <si>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</si>
  <si>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</si>
  <si>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</si>
  <si>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</si>
  <si>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</si>
  <si>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</si>
  <si>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</si>
  <si>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</si>
  <si>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</si>
  <si>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</si>
  <si>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</si>
  <si>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</si>
  <si>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</si>
  <si>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</si>
  <si>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</si>
  <si>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</si>
  <si>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</si>
  <si>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</si>
  <si>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</si>
  <si>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</si>
  <si>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</si>
  <si>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</si>
  <si>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</si>
  <si>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</si>
  <si>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</si>
  <si>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</si>
  <si>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</si>
  <si>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</si>
  <si>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</si>
  <si>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</si>
  <si>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</si>
  <si>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</si>
  <si>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</si>
  <si>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</si>
  <si>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</si>
  <si>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</si>
  <si>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</si>
  <si>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</si>
  <si>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</si>
  <si>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</si>
  <si>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</si>
  <si>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</si>
  <si>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</si>
  <si>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</si>
  <si>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</si>
  <si>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</si>
  <si>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</si>
  <si>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</si>
  <si>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</si>
  <si>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</si>
  <si>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</si>
  <si>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</si>
  <si>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</si>
  <si>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</si>
  <si>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</si>
  <si>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</si>
  <si>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</si>
  <si>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</si>
  <si>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</si>
  <si>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</si>
  <si>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</si>
  <si>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</si>
  <si>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</si>
  <si>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</si>
  <si>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</si>
  <si>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</si>
  <si>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</si>
  <si>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</si>
  <si>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</si>
  <si>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</si>
  <si>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</si>
  <si>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</si>
  <si>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</si>
  <si>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</si>
  <si>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</si>
  <si>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</si>
  <si>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</si>
  <si>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</si>
  <si>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</si>
  <si>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</si>
  <si>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</si>
  <si>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</si>
  <si>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</si>
  <si>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</si>
  <si>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</si>
  <si>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</si>
  <si>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</si>
  <si>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</si>
  <si>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</si>
  <si>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</si>
  <si>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</si>
  <si>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</si>
  <si>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</si>
  <si>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</si>
  <si>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</si>
  <si>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</si>
  <si>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</si>
  <si>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</si>
  <si>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</si>
  <si>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</si>
  <si>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</si>
  <si>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</si>
  <si>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</si>
  <si>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</si>
  <si>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</si>
  <si>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</si>
  <si>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</si>
  <si>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</si>
  <si>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</si>
  <si>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</si>
  <si>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</si>
  <si>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</si>
  <si>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</si>
  <si>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</si>
  <si>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</si>
  <si>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</si>
  <si>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</si>
  <si>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</si>
  <si>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</si>
  <si>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</si>
  <si>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</si>
  <si>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</si>
  <si>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</si>
  <si>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</si>
  <si>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</si>
  <si>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</si>
  <si>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</si>
  <si>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</si>
  <si>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</si>
  <si>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</si>
  <si>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</si>
  <si>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</si>
  <si>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</si>
  <si>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</si>
  <si>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</si>
  <si>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</si>
  <si>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</si>
  <si>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</si>
  <si>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</si>
  <si>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</si>
  <si>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</si>
  <si>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</si>
  <si>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</si>
  <si>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</si>
  <si>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</si>
  <si>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</si>
  <si>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</si>
  <si>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</si>
  <si>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</si>
  <si>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</si>
  <si>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</si>
  <si>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</si>
  <si>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</si>
  <si>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</si>
  <si>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</si>
  <si>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</si>
  <si>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</si>
  <si>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</si>
  <si>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</si>
  <si>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</si>
  <si>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</si>
  <si>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</si>
  <si>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</si>
  <si>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</si>
  <si>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</si>
  <si>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</si>
  <si>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</si>
  <si>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</si>
  <si>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</si>
  <si>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</si>
  <si>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</si>
  <si>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</si>
  <si>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</si>
  <si>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</si>
  <si>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</si>
  <si>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</si>
  <si>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</si>
  <si>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</si>
  <si>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</si>
  <si>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</si>
  <si>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</si>
  <si>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</si>
  <si>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</si>
  <si>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</si>
  <si>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</si>
  <si>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</si>
  <si>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</si>
  <si>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</si>
  <si>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</si>
  <si>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</si>
  <si>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</si>
  <si>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</si>
  <si>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</si>
  <si>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</si>
  <si>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</si>
  <si>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</si>
  <si>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</si>
  <si>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</si>
  <si>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</si>
  <si>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</si>
  <si>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</si>
  <si>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</si>
  <si>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</si>
  <si>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</si>
  <si>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</si>
  <si>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</si>
  <si>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</si>
  <si>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</si>
  <si>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</si>
  <si>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</si>
  <si>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</si>
  <si>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</si>
  <si>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</si>
  <si>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</si>
  <si>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</si>
  <si>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</si>
  <si>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</si>
  <si>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</si>
  <si>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</si>
  <si>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</si>
  <si>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</si>
  <si>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</si>
  <si>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</si>
  <si>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</si>
  <si>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</si>
  <si>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</si>
  <si>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</si>
  <si>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</si>
  <si>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</si>
  <si>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</si>
  <si>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</si>
  <si>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</si>
  <si>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</si>
  <si>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</si>
  <si>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</si>
  <si>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</si>
  <si>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</si>
  <si>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</si>
  <si>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</si>
  <si>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</si>
  <si>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</si>
  <si>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</si>
  <si>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</si>
  <si>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</si>
  <si>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</si>
  <si>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</si>
  <si>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</si>
  <si>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</si>
  <si>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</si>
  <si>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</si>
  <si>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</si>
  <si>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</si>
  <si>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</si>
  <si>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</si>
  <si>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</si>
  <si>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</si>
  <si>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</si>
  <si>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</si>
  <si>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</si>
  <si>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</si>
  <si>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</si>
  <si>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</si>
  <si>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</si>
  <si>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</si>
  <si>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</si>
  <si>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</si>
  <si>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</si>
  <si>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</si>
  <si>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</si>
  <si>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</si>
  <si>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</si>
  <si>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</si>
  <si>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</si>
  <si>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</si>
  <si>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</si>
  <si>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</si>
  <si>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</si>
  <si>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</si>
  <si>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</si>
  <si>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</si>
  <si>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</si>
  <si>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</si>
  <si>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</si>
  <si>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</si>
  <si>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</si>
  <si>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</si>
  <si>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</si>
  <si>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</si>
  <si>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</si>
  <si>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</si>
  <si>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</si>
  <si>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</si>
  <si>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</si>
  <si>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</si>
  <si>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</si>
  <si>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</si>
  <si>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</si>
  <si>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</si>
  <si>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</si>
  <si>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</si>
  <si>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</si>
  <si>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</si>
  <si>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</si>
  <si>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</si>
  <si>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</si>
  <si>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</si>
  <si>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</si>
  <si>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</si>
  <si>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</si>
  <si>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</si>
  <si>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</si>
  <si>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</si>
  <si>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</si>
  <si>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</si>
  <si>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</si>
  <si>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</si>
  <si>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</si>
  <si>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</si>
  <si>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</si>
  <si>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</si>
  <si>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</si>
  <si>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</si>
  <si>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</si>
  <si>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</si>
  <si>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</si>
  <si>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</si>
  <si>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</si>
  <si>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</si>
  <si>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</si>
  <si>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</si>
  <si>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</si>
  <si>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</si>
  <si>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</si>
  <si>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</si>
  <si>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</si>
  <si>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</si>
  <si>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</si>
  <si>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</si>
  <si>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</si>
  <si>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</si>
  <si>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</si>
  <si>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</si>
  <si>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</si>
  <si>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</si>
  <si>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</si>
  <si>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</si>
  <si>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</si>
  <si>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</si>
  <si>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</si>
  <si>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</si>
  <si>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</si>
  <si>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</si>
  <si>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</si>
  <si>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</si>
  <si>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</si>
  <si>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</si>
  <si>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</si>
  <si>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</si>
  <si>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</si>
  <si>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</si>
  <si>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</si>
  <si>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</si>
  <si>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</si>
  <si>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</si>
  <si>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</si>
  <si>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</si>
  <si>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</si>
  <si>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</si>
  <si>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</si>
  <si>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</si>
  <si>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</si>
  <si>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</si>
  <si>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</si>
  <si>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</si>
  <si>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</si>
  <si>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</si>
  <si>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</si>
  <si>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</si>
  <si>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</si>
  <si>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</si>
  <si>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</si>
  <si>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</si>
  <si>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</si>
  <si>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</si>
  <si>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</si>
  <si>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</si>
  <si>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</si>
  <si>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</si>
  <si>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</si>
  <si>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</si>
  <si>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</si>
  <si>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</si>
  <si>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</si>
  <si>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</si>
  <si>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</si>
  <si>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</si>
  <si>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</si>
  <si>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</si>
  <si>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</si>
  <si>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</si>
  <si>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</si>
  <si>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</si>
  <si>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</si>
  <si>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</si>
  <si>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</si>
  <si>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</si>
  <si>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</si>
  <si>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</si>
  <si>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</si>
  <si>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</si>
  <si>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</si>
  <si>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</si>
  <si>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</si>
  <si>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</si>
  <si>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</si>
  <si>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</si>
  <si>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</si>
  <si>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</si>
  <si>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</si>
  <si>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</si>
  <si>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</si>
  <si>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</si>
  <si>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</si>
  <si>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</si>
  <si>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</si>
  <si>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</si>
  <si>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</si>
  <si>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</si>
  <si>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</si>
  <si>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</si>
  <si>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</si>
  <si>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</si>
  <si>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</si>
  <si>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</si>
  <si>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</si>
  <si>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</si>
  <si>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</si>
  <si>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</si>
  <si>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</si>
  <si>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</si>
  <si>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</si>
  <si>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</si>
  <si>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</si>
  <si>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</si>
  <si>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</si>
  <si>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</si>
  <si>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</si>
  <si>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</si>
  <si>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</si>
  <si>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</si>
  <si>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</si>
  <si>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</si>
  <si>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</si>
  <si>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</si>
  <si>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</si>
  <si>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</si>
  <si>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</si>
  <si>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</si>
  <si>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</si>
  <si>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</si>
  <si>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</si>
  <si>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</si>
  <si>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</si>
  <si>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</si>
  <si>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</si>
  <si>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</si>
  <si>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</si>
  <si>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</si>
  <si>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</si>
  <si>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</si>
  <si>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</si>
  <si>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</si>
  <si>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</si>
  <si>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</si>
  <si>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</si>
  <si>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</si>
  <si>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</si>
  <si>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</si>
  <si>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</si>
  <si>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</si>
  <si>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</si>
  <si>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</si>
  <si>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</si>
  <si>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</si>
  <si>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</si>
  <si>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</si>
  <si>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</si>
  <si>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</si>
  <si>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</si>
  <si>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</si>
  <si>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</si>
  <si>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</si>
  <si>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</si>
  <si>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</si>
  <si>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</si>
  <si>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</si>
  <si>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</si>
  <si>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</si>
  <si>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</si>
  <si>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</si>
  <si>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</si>
  <si>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</si>
  <si>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</si>
  <si>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</si>
  <si>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</si>
  <si>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</si>
  <si>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</si>
  <si>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</si>
  <si>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</si>
  <si>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</si>
  <si>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</si>
  <si>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</si>
  <si>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</si>
  <si>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</si>
  <si>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</si>
  <si>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</si>
  <si>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</si>
  <si>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</si>
  <si>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</si>
  <si>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</si>
  <si>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</si>
  <si>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</si>
  <si>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</si>
  <si>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</si>
  <si>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</si>
  <si>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</si>
  <si>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</si>
  <si>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</si>
  <si>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</si>
  <si>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</si>
  <si>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</si>
  <si>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</si>
  <si>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</si>
  <si>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</si>
  <si>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</si>
  <si>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</si>
  <si>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</si>
  <si>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</si>
  <si>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</si>
  <si>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</si>
  <si>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</si>
  <si>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</si>
  <si>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</si>
  <si>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</si>
  <si>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</si>
  <si>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</si>
  <si>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</si>
  <si>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</si>
  <si>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</si>
  <si>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</si>
  <si>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</si>
  <si>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</si>
  <si>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</si>
  <si>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</si>
  <si>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</si>
  <si>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</si>
  <si>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</si>
  <si>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</si>
  <si>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</si>
  <si>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</si>
  <si>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</si>
  <si>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</si>
  <si>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</si>
  <si>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</si>
  <si>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</si>
  <si>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</si>
  <si>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</si>
  <si>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</si>
  <si>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</si>
  <si>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</si>
  <si>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</si>
  <si>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</si>
  <si>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</si>
  <si>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</si>
  <si>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</si>
  <si>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</si>
  <si>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</si>
  <si>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</si>
  <si>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</si>
  <si>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</si>
  <si>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</si>
  <si>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</si>
  <si>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</si>
  <si>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</si>
  <si>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</si>
  <si>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</si>
  <si>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</si>
  <si>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</si>
  <si>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</si>
  <si>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</si>
  <si>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</si>
  <si>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</si>
  <si>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</si>
  <si>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</si>
  <si>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</si>
  <si>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</si>
  <si>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</si>
  <si>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</si>
  <si>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</si>
  <si>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</si>
  <si>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</si>
  <si>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</si>
  <si>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</si>
  <si>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</si>
  <si>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</si>
  <si>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</si>
  <si>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</si>
  <si>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</si>
  <si>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</si>
  <si>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</si>
  <si>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</si>
  <si>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</si>
  <si>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</si>
  <si>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</si>
  <si>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</si>
  <si>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</si>
  <si>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</si>
  <si>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</si>
  <si>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</si>
  <si>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</si>
  <si>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</si>
  <si>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</si>
  <si>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</si>
  <si>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</si>
  <si>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</si>
  <si>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</si>
  <si>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</si>
  <si>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</si>
  <si>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</si>
  <si>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</si>
  <si>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</si>
  <si>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</si>
  <si>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</si>
  <si>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</si>
  <si>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</si>
  <si>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</si>
  <si>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</si>
  <si>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</si>
  <si>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</si>
  <si>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</si>
  <si>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</si>
  <si>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</si>
  <si>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</si>
  <si>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</si>
  <si>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</si>
  <si>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</si>
  <si>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</si>
  <si>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</si>
  <si>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</si>
  <si>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</si>
  <si>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</si>
  <si>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</si>
  <si>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</si>
  <si>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</si>
  <si>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</si>
  <si>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</si>
  <si>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</si>
  <si>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</si>
  <si>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</si>
  <si>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</si>
  <si>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</si>
  <si>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</si>
  <si>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</si>
  <si>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</si>
  <si>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</si>
  <si>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</si>
  <si>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</si>
  <si>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</si>
  <si>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</si>
  <si>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</si>
  <si>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</si>
  <si>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</si>
  <si>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</si>
  <si>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</si>
  <si>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</si>
  <si>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</si>
  <si>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</si>
  <si>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</si>
  <si>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</si>
  <si>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</si>
  <si>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</si>
  <si>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</si>
  <si>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</si>
  <si>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</si>
  <si>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</si>
  <si>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</si>
  <si>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</si>
  <si>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</si>
  <si>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</si>
  <si>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</si>
  <si>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</si>
  <si>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</si>
  <si>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</si>
  <si>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</si>
  <si>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</si>
  <si>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</si>
  <si>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</si>
  <si>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</si>
  <si>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</si>
  <si>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</si>
  <si>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</si>
  <si>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</si>
  <si>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</si>
  <si>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</si>
  <si>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</si>
  <si>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</si>
  <si>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</si>
  <si>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</si>
  <si>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</si>
  <si>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</si>
  <si>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</si>
  <si>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</si>
  <si>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</si>
  <si>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</si>
  <si>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</si>
  <si>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</si>
  <si>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</si>
  <si>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</si>
  <si>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</si>
  <si>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</si>
  <si>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</si>
  <si>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</si>
  <si>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</si>
  <si>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</si>
  <si>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</si>
  <si>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</si>
  <si>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</si>
  <si>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</si>
  <si>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</si>
  <si>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</si>
  <si>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</si>
  <si>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</si>
  <si>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</si>
  <si>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</si>
  <si>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</si>
  <si>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</si>
  <si>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</si>
  <si>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</si>
  <si>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</si>
  <si>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</si>
  <si>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</si>
  <si>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</si>
  <si>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</si>
  <si>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</si>
  <si>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</si>
  <si>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</si>
  <si>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</si>
  <si>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</si>
  <si>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</si>
  <si>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</si>
  <si>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</si>
  <si>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</si>
  <si>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</si>
  <si>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</si>
  <si>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</si>
  <si>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</si>
  <si>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</si>
  <si>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</si>
  <si>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</si>
  <si>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</si>
  <si>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</si>
  <si>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</si>
  <si>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</si>
  <si>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</si>
  <si>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</si>
  <si>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</si>
  <si>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</si>
  <si>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</si>
  <si>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</si>
  <si>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</si>
  <si>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</si>
  <si>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</si>
  <si>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</si>
  <si>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</si>
  <si>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</si>
  <si>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</si>
  <si>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</si>
  <si>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</si>
  <si>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</si>
  <si>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</si>
  <si>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</si>
  <si>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</si>
  <si>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</si>
  <si>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</si>
  <si>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</si>
  <si>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</si>
  <si>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</si>
  <si>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</si>
  <si>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</si>
  <si>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</si>
  <si>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</si>
  <si>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</si>
  <si>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</si>
  <si>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</si>
  <si>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</si>
  <si>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</si>
  <si>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</si>
  <si>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</si>
  <si>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</si>
  <si>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</si>
  <si>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</si>
  <si>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</si>
  <si>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</si>
  <si>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</si>
  <si>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</si>
  <si>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</si>
  <si>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</si>
  <si>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</si>
  <si>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</si>
  <si>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</si>
  <si>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</si>
  <si>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</si>
  <si>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</si>
  <si>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</si>
  <si>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</si>
  <si>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</si>
  <si>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</si>
  <si>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</si>
  <si>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</si>
  <si>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</si>
  <si>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</si>
  <si>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</si>
  <si>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</si>
  <si>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</si>
  <si>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</si>
  <si>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</si>
  <si>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</si>
  <si>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</si>
  <si>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</si>
  <si>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</si>
  <si>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</si>
  <si>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</si>
  <si>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</si>
  <si>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</si>
  <si>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</si>
  <si>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</si>
  <si>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</si>
  <si>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</si>
  <si>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</si>
  <si>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</si>
  <si>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</si>
  <si>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</si>
  <si>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</si>
  <si>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</si>
  <si>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</si>
  <si>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</si>
  <si>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</si>
  <si>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</si>
  <si>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</si>
  <si>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</si>
  <si>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</si>
  <si>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</si>
  <si>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</si>
  <si>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</si>
  <si>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</si>
  <si>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</si>
  <si>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</si>
  <si>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</si>
  <si>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</si>
  <si>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</si>
  <si>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</si>
  <si>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</si>
  <si>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</si>
  <si>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</si>
  <si>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</si>
  <si>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</si>
  <si>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</si>
  <si>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</si>
  <si>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</si>
  <si>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</si>
  <si>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</si>
  <si>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</si>
  <si>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</si>
  <si>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</si>
  <si>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</si>
  <si>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</si>
  <si>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</si>
  <si>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</si>
  <si>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</si>
  <si>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</si>
  <si>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</si>
  <si>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</si>
  <si>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</si>
  <si>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</si>
  <si>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</si>
  <si>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</si>
  <si>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</si>
  <si>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</si>
  <si>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</si>
  <si>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</si>
  <si>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</si>
  <si>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</si>
  <si>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</si>
  <si>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</si>
  <si>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</si>
  <si>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</si>
  <si>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</si>
  <si>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</si>
  <si>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</si>
  <si>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</si>
  <si>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</si>
  <si>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</si>
  <si>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</si>
  <si>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</si>
  <si>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</si>
  <si>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</si>
  <si>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</si>
  <si>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</si>
  <si>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</si>
  <si>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</si>
  <si>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</si>
  <si>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</si>
  <si>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</si>
  <si>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</si>
  <si>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</si>
  <si>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</si>
  <si>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</si>
  <si>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</si>
  <si>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</si>
  <si>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</si>
  <si>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</si>
  <si>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</si>
  <si>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</si>
  <si>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</si>
  <si>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</si>
  <si>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</si>
  <si>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</si>
  <si>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</si>
  <si>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</si>
  <si>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</si>
  <si>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</si>
  <si>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</si>
  <si>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</si>
  <si>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</si>
  <si>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</si>
  <si>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</si>
  <si>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</si>
  <si>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</si>
  <si>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</si>
  <si>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</si>
  <si>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</si>
  <si>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</si>
  <si>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</si>
  <si>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</si>
  <si>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</si>
  <si>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</si>
  <si>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</si>
  <si>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</si>
  <si>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</si>
  <si>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</si>
  <si>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</si>
  <si>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</si>
  <si>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</si>
  <si>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</si>
  <si>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</si>
  <si>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</si>
  <si>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</si>
  <si>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</si>
  <si>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</si>
  <si>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</si>
  <si>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</si>
  <si>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</si>
  <si>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</si>
  <si>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</si>
  <si>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</si>
  <si>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</si>
  <si>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</si>
  <si>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</si>
  <si>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</si>
  <si>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</si>
  <si>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</si>
  <si>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</si>
  <si>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</si>
  <si>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</si>
  <si>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</si>
  <si>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</si>
  <si>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</si>
  <si>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</si>
  <si>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</si>
  <si>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</si>
  <si>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</si>
  <si>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</si>
  <si>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</si>
  <si>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</si>
  <si>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</si>
  <si>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</si>
  <si>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</si>
  <si>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</si>
  <si>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</si>
  <si>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</si>
  <si>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</si>
  <si>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</si>
  <si>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</si>
  <si>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</si>
  <si>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</si>
  <si>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</si>
  <si>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</si>
  <si>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</si>
  <si>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</si>
  <si>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</si>
  <si>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</si>
  <si>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</si>
  <si>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</si>
  <si>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</si>
  <si>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</si>
  <si>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</si>
  <si>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</si>
  <si>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</si>
  <si>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</si>
  <si>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</si>
  <si>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</si>
  <si>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</si>
  <si>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</si>
  <si>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</si>
  <si>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</si>
  <si>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</si>
  <si>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</si>
  <si>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</si>
  <si>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</si>
  <si>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</si>
  <si>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</si>
  <si>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</si>
  <si>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</si>
  <si>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</si>
  <si>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</si>
  <si>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</si>
  <si>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</si>
  <si>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</si>
  <si>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</si>
  <si>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</si>
  <si>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</si>
  <si>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</si>
  <si>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</si>
  <si>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</si>
  <si>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</si>
  <si>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</si>
  <si>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</si>
  <si>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</si>
  <si>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</si>
  <si>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</si>
  <si>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</si>
  <si>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</si>
  <si>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</si>
  <si>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</si>
  <si>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</si>
  <si>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</si>
  <si>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</si>
  <si>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</si>
  <si>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</si>
  <si>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</si>
  <si>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</si>
  <si>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</si>
  <si>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</si>
  <si>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</si>
  <si>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</si>
  <si>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</si>
  <si>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</si>
  <si>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</si>
  <si>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</si>
  <si>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</si>
  <si>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</si>
  <si>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</si>
  <si>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</si>
  <si>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</si>
  <si>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</si>
  <si>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</si>
  <si>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</si>
  <si>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</si>
  <si>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</si>
  <si>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</si>
  <si>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</si>
  <si>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</si>
  <si>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</si>
  <si>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</si>
  <si>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</si>
  <si>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</si>
  <si>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</si>
  <si>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</si>
  <si>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</si>
  <si>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</si>
  <si>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</si>
  <si>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</si>
  <si>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</si>
  <si>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</si>
  <si>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</si>
  <si>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</si>
  <si>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</si>
  <si>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</si>
  <si>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</si>
  <si>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</si>
  <si>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</si>
  <si>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</si>
  <si>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</si>
  <si>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</si>
  <si>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</si>
  <si>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</si>
  <si>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</si>
  <si>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</si>
  <si>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</si>
  <si>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</si>
  <si>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</si>
  <si>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</si>
  <si>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</si>
  <si>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</si>
  <si>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</si>
  <si>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</si>
  <si>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</si>
  <si>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</si>
  <si>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</si>
  <si>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</si>
  <si>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</si>
  <si>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</si>
  <si>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</si>
  <si>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</si>
  <si>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</si>
  <si>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</si>
  <si>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</si>
  <si>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</si>
  <si>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</si>
  <si>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</si>
  <si>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</si>
  <si>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</si>
  <si>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</si>
  <si>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</si>
  <si>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</si>
  <si>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</si>
  <si>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</si>
  <si>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</si>
  <si>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</si>
  <si>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</si>
  <si>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</si>
  <si>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</si>
  <si>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</si>
  <si>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</si>
  <si>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</si>
  <si>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</si>
  <si>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</si>
  <si>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</si>
  <si>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</si>
  <si>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</si>
  <si>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</si>
  <si>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</si>
  <si>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</si>
  <si>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</si>
  <si>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</si>
  <si>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</si>
  <si>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</si>
  <si>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</si>
  <si>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</si>
  <si>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</si>
  <si>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</si>
  <si>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</si>
  <si>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</si>
  <si>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</si>
  <si>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</si>
  <si>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</si>
  <si>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</si>
  <si>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</si>
  <si>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</si>
  <si>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</si>
  <si>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</si>
  <si>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</si>
  <si>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</si>
  <si>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</si>
  <si>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</si>
  <si>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</si>
  <si>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</si>
  <si>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</si>
  <si>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</si>
  <si>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</si>
  <si>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</si>
  <si>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</si>
  <si>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</si>
  <si>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</si>
  <si>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</si>
  <si>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</si>
  <si>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</si>
  <si>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</si>
  <si>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</si>
  <si>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</si>
  <si>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</si>
  <si>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</si>
  <si>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</si>
  <si>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</si>
  <si>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</si>
  <si>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</si>
  <si>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</si>
  <si>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</si>
  <si>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</si>
  <si>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</si>
  <si>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</si>
  <si>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</si>
  <si>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</si>
  <si>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</si>
  <si>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</si>
  <si>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</si>
  <si>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</si>
  <si>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</si>
  <si>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</si>
  <si>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</si>
  <si>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</si>
  <si>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</si>
  <si>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</si>
  <si>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</si>
  <si>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</si>
  <si>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</si>
  <si>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</si>
  <si>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</si>
  <si>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</si>
  <si>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</si>
  <si>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</si>
  <si>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</si>
  <si>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</si>
  <si>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</si>
  <si>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</si>
  <si>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</si>
  <si>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</si>
  <si>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</si>
  <si>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</si>
  <si>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</si>
  <si>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</si>
  <si>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</si>
  <si>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</si>
  <si>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</si>
  <si>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</si>
  <si>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</si>
  <si>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</si>
  <si>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</si>
  <si>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</si>
  <si>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</si>
  <si>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</si>
  <si>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</si>
  <si>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</si>
  <si>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</si>
  <si>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</si>
  <si>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</si>
  <si>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</si>
  <si>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</si>
  <si>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</si>
  <si>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</si>
  <si>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</si>
  <si>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</si>
  <si>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</si>
  <si>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</si>
  <si>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</si>
  <si>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</si>
  <si>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</si>
  <si>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</si>
  <si>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</si>
  <si>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</si>
  <si>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</si>
  <si>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</si>
  <si>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</si>
  <si>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</si>
  <si>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</si>
  <si>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</si>
  <si>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</si>
  <si>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</si>
  <si>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</si>
  <si>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</si>
  <si>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</si>
  <si>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</si>
  <si>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</si>
  <si>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</si>
  <si>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</si>
  <si>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</si>
  <si>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</si>
  <si>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</si>
  <si>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</si>
  <si>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</si>
  <si>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</si>
  <si>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</si>
  <si>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</si>
  <si>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</si>
  <si>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</si>
  <si>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</si>
  <si>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</si>
  <si>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</si>
  <si>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</si>
  <si>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</si>
  <si>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</si>
  <si>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</si>
  <si>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</si>
  <si>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</si>
  <si>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</si>
  <si>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</si>
  <si>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</si>
  <si>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</si>
  <si>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</si>
  <si>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</si>
  <si>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</si>
  <si>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</si>
  <si>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</si>
  <si>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</si>
  <si>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</si>
  <si>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</si>
  <si>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</si>
  <si>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</si>
  <si>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</si>
  <si>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</si>
  <si>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</si>
  <si>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</si>
  <si>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</si>
  <si>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</si>
  <si>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</si>
  <si>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</si>
  <si>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</si>
  <si>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</si>
  <si>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</si>
  <si>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</si>
  <si>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</si>
  <si>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</si>
  <si>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</si>
  <si>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</si>
  <si>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</si>
  <si>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</si>
  <si>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</si>
  <si>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</si>
  <si>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</si>
  <si>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</si>
  <si>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</si>
  <si>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</si>
  <si>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</si>
  <si>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</si>
  <si>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</si>
  <si>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</si>
  <si>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</si>
  <si>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</si>
  <si>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</si>
  <si>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</si>
  <si>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</si>
  <si>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</si>
  <si>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</si>
  <si>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</si>
  <si>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</si>
  <si>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</si>
  <si>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</si>
  <si>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</si>
  <si>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</si>
  <si>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</si>
  <si>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</si>
  <si>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</si>
  <si>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</si>
  <si>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</si>
  <si>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</si>
  <si>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</si>
  <si>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</si>
  <si>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</si>
  <si>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</si>
  <si>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</si>
  <si>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</si>
  <si>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</si>
  <si>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</si>
  <si>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</si>
  <si>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</si>
  <si>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</si>
  <si>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</si>
  <si>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</si>
  <si>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</si>
  <si>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</si>
  <si>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</si>
  <si>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</si>
  <si>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</si>
  <si>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</si>
  <si>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</si>
  <si>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</si>
  <si>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</si>
  <si>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</si>
  <si>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</si>
  <si>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</si>
  <si>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</si>
  <si>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</si>
  <si>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</si>
  <si>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</si>
  <si>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</si>
  <si>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</si>
  <si>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</si>
  <si>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</si>
  <si>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</si>
  <si>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</si>
  <si>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</si>
  <si>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</si>
  <si>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</si>
  <si>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</si>
  <si>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</si>
  <si>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</si>
  <si>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</si>
  <si>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</si>
  <si>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</si>
  <si>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</si>
  <si>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</si>
  <si>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</si>
  <si>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</si>
  <si>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</si>
  <si>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</si>
  <si>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</si>
  <si>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</si>
  <si>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</si>
  <si>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</si>
  <si>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</si>
  <si>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</si>
  <si>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</si>
  <si>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</si>
  <si>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</si>
  <si>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</si>
  <si>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</si>
  <si>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</si>
  <si>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</si>
  <si>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</si>
  <si>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</si>
  <si>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</si>
  <si>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</si>
  <si>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</si>
  <si>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</si>
  <si>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</si>
  <si>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</si>
  <si>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</si>
  <si>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</si>
  <si>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</si>
  <si>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</si>
  <si>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</si>
  <si>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</si>
  <si>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</si>
  <si>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</si>
  <si>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</si>
  <si>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</si>
  <si>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</si>
  <si>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</si>
  <si>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</si>
  <si>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</si>
  <si>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</si>
  <si>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</si>
  <si>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</si>
  <si>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</si>
  <si>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</si>
  <si>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</si>
  <si>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</si>
  <si>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</si>
  <si>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</si>
  <si>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</si>
  <si>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</si>
  <si>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</si>
  <si>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</si>
  <si>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</si>
  <si>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</si>
  <si>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</si>
  <si>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</si>
  <si>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</si>
  <si>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</si>
  <si>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</si>
  <si>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</si>
  <si>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</si>
  <si>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</si>
  <si>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</si>
  <si>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</si>
  <si>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</si>
  <si>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</si>
  <si>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</si>
  <si>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</si>
  <si>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</si>
  <si>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</si>
  <si>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</si>
  <si>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</si>
  <si>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</si>
  <si>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</si>
  <si>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</si>
  <si>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</si>
  <si>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</si>
  <si>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</si>
  <si>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</si>
  <si>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</si>
  <si>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</si>
  <si>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</si>
  <si>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</si>
  <si>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</si>
  <si>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</si>
  <si>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</si>
  <si>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</si>
  <si>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</si>
  <si>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</si>
  <si>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</si>
  <si>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</si>
  <si>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</si>
  <si>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</si>
  <si>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</si>
  <si>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</si>
  <si>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</si>
  <si>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</si>
  <si>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</si>
  <si>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</si>
  <si>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</si>
  <si>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</si>
  <si>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</si>
  <si>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</si>
  <si>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</si>
  <si>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</si>
  <si>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</si>
  <si>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</si>
  <si>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</si>
  <si>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</si>
  <si>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</si>
  <si>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</si>
  <si>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</si>
  <si>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</si>
  <si>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</si>
  <si>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</si>
  <si>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</si>
  <si>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</si>
  <si>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</si>
  <si>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</si>
  <si>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</si>
  <si>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</si>
  <si>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</si>
  <si>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</si>
  <si>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</si>
  <si>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</si>
  <si>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</si>
  <si>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</si>
  <si>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</si>
  <si>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</si>
  <si>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</si>
  <si>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</si>
  <si>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</si>
  <si>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</si>
  <si>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</si>
  <si>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</si>
  <si>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</si>
  <si>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</si>
  <si>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</si>
  <si>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</si>
  <si>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</si>
  <si>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</si>
  <si>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</si>
  <si>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</si>
  <si>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</si>
  <si>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</si>
  <si>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</si>
  <si>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</si>
  <si>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</si>
  <si>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</si>
  <si>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</si>
  <si>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</si>
  <si>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</si>
  <si>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</si>
  <si>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</si>
  <si>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</si>
  <si>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</si>
  <si>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</si>
  <si>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</si>
  <si>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</si>
  <si>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</si>
  <si>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</si>
  <si>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</si>
  <si>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</si>
  <si>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</si>
  <si>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</si>
  <si>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</si>
  <si>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</si>
  <si>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</si>
  <si>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</si>
  <si>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</si>
  <si>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</si>
  <si>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</si>
  <si>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</si>
  <si>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</si>
  <si>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</si>
  <si>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</si>
  <si>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</si>
  <si>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</si>
  <si>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</si>
  <si>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</si>
  <si>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</si>
  <si>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</si>
  <si>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</si>
  <si>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</si>
  <si>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</si>
  <si>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</si>
  <si>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</si>
  <si>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</si>
  <si>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</si>
  <si>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</si>
  <si>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</si>
  <si>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</si>
  <si>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</si>
  <si>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</si>
  <si>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</si>
  <si>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</si>
  <si>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</si>
  <si>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</si>
  <si>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</si>
  <si>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</si>
  <si>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</si>
  <si>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</si>
  <si>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</si>
  <si>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</si>
  <si>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</si>
  <si>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</si>
  <si>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</si>
  <si>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</si>
  <si>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</si>
  <si>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</si>
  <si>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</si>
  <si>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</si>
  <si>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</si>
  <si>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</si>
  <si>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</si>
  <si>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</si>
  <si>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</si>
  <si>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</si>
  <si>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</si>
  <si>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</si>
  <si>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</si>
  <si>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</si>
  <si>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</si>
  <si>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</si>
  <si>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</si>
  <si>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</si>
  <si>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</si>
  <si>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</si>
  <si>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</si>
  <si>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</si>
  <si>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</si>
  <si>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</si>
  <si>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</si>
  <si>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</si>
  <si>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</si>
  <si>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</si>
  <si>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</si>
  <si>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</si>
  <si>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</si>
  <si>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</si>
  <si>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</si>
  <si>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</si>
  <si>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</si>
  <si>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</si>
  <si>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</si>
  <si>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</si>
  <si>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</si>
  <si>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</si>
  <si>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</si>
  <si>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</si>
  <si>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</si>
  <si>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</si>
  <si>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</si>
  <si>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</si>
  <si>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</si>
  <si>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</si>
  <si>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</si>
  <si>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</si>
  <si>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</si>
  <si>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</si>
  <si>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</si>
  <si>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</si>
  <si>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</si>
  <si>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</si>
  <si>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</si>
  <si>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</si>
  <si>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</si>
  <si>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</si>
  <si>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</si>
  <si>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</si>
  <si>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</si>
  <si>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</si>
  <si>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</si>
  <si>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</si>
  <si>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</si>
  <si>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</si>
  <si>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</si>
  <si>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</si>
  <si>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</si>
  <si>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</si>
  <si>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</si>
  <si>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</si>
  <si>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</si>
  <si>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</si>
  <si>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</si>
  <si>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</si>
  <si>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</si>
  <si>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</si>
  <si>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</si>
  <si>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</si>
  <si>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</si>
  <si>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</si>
  <si>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</si>
  <si>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</si>
  <si>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</si>
  <si>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</si>
  <si>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</si>
  <si>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</si>
  <si>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</si>
  <si>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</si>
  <si>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</si>
  <si>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</si>
  <si>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</si>
  <si>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</si>
  <si>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</si>
  <si>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</si>
  <si>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</si>
  <si>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</si>
  <si>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</si>
  <si>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</si>
  <si>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</si>
  <si>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</si>
  <si>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</si>
  <si>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</si>
  <si>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</si>
  <si>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</si>
  <si>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</si>
  <si>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</si>
  <si>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</si>
  <si>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</si>
  <si>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</si>
  <si>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</si>
  <si>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</si>
  <si>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</si>
  <si>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</si>
  <si>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</si>
  <si>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</si>
  <si>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</si>
  <si>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</si>
  <si>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</si>
  <si>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</si>
  <si>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</si>
  <si>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</si>
  <si>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</si>
  <si>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</si>
  <si>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</si>
  <si>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</si>
  <si>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</si>
  <si>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</si>
  <si>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</si>
  <si>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</si>
  <si>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</si>
  <si>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</si>
  <si>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</si>
  <si>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</si>
  <si>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</si>
  <si>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</si>
  <si>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</si>
  <si>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</si>
  <si>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</si>
  <si>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</si>
  <si>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</si>
  <si>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</si>
  <si>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</si>
  <si>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</si>
  <si>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</si>
  <si>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</si>
  <si>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</si>
  <si>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</si>
  <si>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</si>
  <si>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</si>
  <si>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</si>
  <si>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</si>
  <si>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</si>
  <si>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</si>
  <si>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</si>
  <si>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</si>
  <si>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</si>
  <si>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</si>
  <si>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</si>
  <si>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</si>
  <si>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</si>
  <si>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</si>
  <si>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</si>
  <si>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</si>
  <si>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</si>
  <si>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</si>
  <si>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</si>
  <si>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</si>
  <si>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</si>
  <si>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</si>
  <si>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</si>
  <si>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</si>
  <si>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</si>
  <si>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</si>
  <si>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</si>
  <si>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</si>
  <si>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</si>
  <si>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</si>
  <si>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</si>
  <si>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</si>
  <si>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</si>
  <si>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</si>
  <si>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</si>
  <si>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</si>
  <si>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</si>
  <si>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</si>
  <si>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</si>
  <si>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</si>
  <si>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</si>
  <si>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</si>
  <si>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</si>
  <si>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</si>
  <si>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</si>
  <si>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</si>
  <si>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</si>
  <si>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</si>
  <si>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</si>
  <si>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</si>
  <si>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</si>
  <si>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</si>
  <si>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</si>
  <si>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</si>
  <si>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</si>
  <si>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</si>
  <si>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</si>
  <si>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</si>
  <si>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</si>
  <si>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</si>
  <si>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</si>
  <si>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</si>
  <si>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</si>
  <si>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</si>
  <si>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</si>
  <si>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</si>
  <si>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</si>
  <si>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</si>
  <si>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</si>
  <si>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</si>
  <si>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</si>
  <si>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</si>
  <si>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</si>
  <si>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</si>
  <si>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</si>
  <si>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</si>
  <si>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</si>
  <si>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</si>
  <si>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</si>
  <si>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</si>
  <si>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</si>
  <si>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</si>
  <si>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</si>
  <si>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</si>
  <si>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</si>
  <si>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</si>
  <si>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</si>
  <si>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</si>
  <si>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</si>
  <si>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</si>
  <si>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</si>
  <si>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</si>
  <si>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</si>
  <si>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</si>
  <si>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</si>
  <si>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</si>
  <si>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</si>
  <si>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</si>
  <si>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</si>
  <si>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</si>
  <si>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</si>
  <si>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</si>
  <si>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</si>
  <si>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</si>
  <si>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</si>
  <si>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</si>
  <si>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</si>
  <si>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</si>
  <si>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</si>
  <si>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</si>
  <si>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</si>
  <si>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</si>
  <si>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</si>
  <si>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</si>
  <si>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</si>
  <si>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</si>
  <si>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</si>
  <si>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</si>
  <si>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</si>
  <si>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</si>
  <si>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</si>
  <si>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</si>
  <si>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</si>
  <si>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</si>
  <si>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</si>
  <si>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</si>
  <si>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</si>
  <si>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</si>
  <si>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</si>
  <si>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</si>
  <si>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</si>
  <si>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</si>
  <si>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</si>
  <si>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</si>
  <si>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</si>
  <si>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</si>
  <si>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</si>
  <si>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</si>
  <si>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</si>
  <si>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</si>
  <si>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</si>
  <si>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</si>
  <si>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</si>
  <si>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</si>
  <si>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</si>
  <si>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</si>
  <si>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</si>
  <si>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</si>
  <si>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</si>
  <si>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</si>
  <si>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</si>
  <si>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</si>
  <si>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</si>
  <si>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</si>
  <si>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</si>
  <si>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</si>
  <si>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</si>
  <si>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</si>
  <si>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</si>
  <si>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</si>
  <si>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</si>
  <si>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</si>
  <si>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</si>
  <si>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</si>
  <si>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</si>
  <si>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</si>
  <si>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</si>
  <si>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</si>
  <si>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</si>
  <si>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</si>
  <si>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</si>
  <si>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</si>
  <si>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</si>
  <si>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</si>
  <si>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</si>
  <si>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</si>
  <si>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</si>
  <si>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</si>
  <si>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</si>
  <si>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</si>
  <si>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</si>
  <si>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</si>
  <si>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</si>
  <si>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</si>
  <si>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</si>
  <si>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</si>
  <si>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</si>
  <si>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</si>
  <si>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</si>
  <si>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</si>
  <si>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</si>
  <si>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</si>
  <si>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</si>
  <si>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</si>
  <si>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</si>
  <si>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</si>
  <si>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</si>
  <si>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</si>
  <si>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</si>
  <si>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</si>
  <si>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</si>
  <si>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</si>
  <si>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</si>
  <si>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</si>
  <si>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</si>
  <si>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</si>
  <si>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</si>
  <si>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</si>
  <si>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</si>
  <si>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</si>
  <si>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</si>
  <si>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</si>
  <si>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</si>
  <si>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</si>
  <si>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</si>
  <si>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</si>
  <si>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</si>
  <si>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</si>
  <si>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</si>
  <si>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</si>
  <si>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</si>
  <si>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</si>
  <si>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</si>
  <si>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</si>
  <si>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</si>
  <si>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</si>
  <si>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</si>
  <si>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</si>
  <si>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</si>
  <si>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</si>
  <si>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</si>
  <si>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</si>
  <si>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</si>
  <si>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</si>
  <si>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</si>
  <si>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</si>
  <si>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</si>
  <si>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</si>
  <si>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</si>
  <si>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</si>
  <si>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</si>
  <si>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</si>
  <si>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</si>
  <si>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</si>
  <si>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</si>
  <si>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</si>
  <si>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</si>
  <si>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</si>
  <si>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</si>
  <si>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</si>
  <si>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</si>
  <si>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</si>
  <si>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</si>
  <si>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</si>
  <si>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</si>
  <si>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</si>
  <si>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</si>
  <si>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</si>
  <si>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</si>
  <si>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</si>
  <si>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</si>
  <si>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</si>
  <si>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</si>
  <si>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</si>
  <si>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</si>
  <si>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</si>
  <si>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</si>
  <si>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</si>
  <si>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</si>
  <si>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</si>
  <si>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</si>
  <si>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</si>
  <si>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</si>
  <si>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</si>
  <si>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</si>
  <si>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</si>
  <si>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</si>
  <si>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</si>
  <si>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</si>
  <si>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</si>
  <si>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</si>
  <si>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</si>
  <si>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</si>
  <si>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</si>
  <si>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</si>
  <si>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</si>
  <si>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</si>
  <si>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</si>
  <si>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</si>
  <si>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</si>
  <si>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</si>
  <si>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</si>
  <si>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</si>
  <si>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</si>
  <si>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</si>
  <si>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</si>
  <si>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</si>
  <si>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</si>
  <si>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</si>
  <si>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</si>
  <si>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</si>
  <si>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</si>
  <si>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</si>
  <si>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</si>
  <si>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</si>
  <si>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</si>
  <si>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</si>
  <si>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</si>
  <si>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</si>
  <si>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</si>
  <si>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</si>
  <si>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</si>
  <si>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</si>
  <si>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</si>
  <si>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</si>
  <si>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</si>
  <si>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</si>
  <si>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</si>
  <si>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</si>
  <si>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</si>
  <si>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</si>
  <si>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</si>
  <si>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</si>
  <si>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</si>
  <si>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</si>
  <si>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</si>
  <si>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</si>
  <si>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</si>
  <si>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</si>
  <si>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</si>
  <si>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</si>
  <si>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</si>
  <si>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</si>
  <si>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</si>
  <si>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</si>
  <si>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</si>
  <si>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</si>
  <si>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</si>
  <si>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</si>
  <si>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</si>
  <si>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</si>
  <si>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</si>
  <si>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</si>
  <si>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</si>
  <si>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</si>
  <si>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</si>
  <si>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</si>
  <si>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</si>
  <si>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</si>
  <si>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</si>
  <si>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</si>
  <si>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</si>
  <si>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</si>
  <si>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</si>
  <si>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</si>
  <si>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</si>
  <si>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</si>
  <si>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</si>
  <si>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</si>
  <si>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</si>
  <si>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</si>
  <si>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</si>
  <si>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</si>
  <si>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</si>
  <si>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</si>
  <si>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</si>
  <si>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</si>
  <si>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</si>
  <si>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</si>
  <si>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</si>
  <si>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</si>
  <si>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</si>
  <si>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</si>
  <si>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</si>
  <si>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</si>
  <si>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</si>
  <si>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</si>
  <si>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</si>
  <si>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</si>
  <si>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</si>
  <si>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</si>
  <si>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</si>
  <si>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</si>
  <si>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</si>
  <si>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</si>
  <si>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</si>
  <si>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</si>
  <si>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</si>
  <si>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</si>
  <si>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</si>
  <si>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</si>
  <si>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</si>
  <si>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</si>
  <si>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</si>
  <si>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</si>
  <si>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</si>
  <si>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</si>
  <si>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</si>
  <si>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</si>
  <si>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</si>
  <si>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</si>
  <si>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</si>
  <si>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</si>
  <si>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</si>
  <si>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</si>
  <si>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</si>
  <si>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</si>
  <si>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</si>
  <si>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</si>
  <si>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</si>
  <si>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</si>
  <si>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</si>
  <si>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</si>
  <si>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</si>
  <si>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</si>
  <si>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</si>
  <si>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</si>
  <si>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</si>
  <si>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</si>
  <si>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</si>
  <si>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</si>
  <si>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</si>
  <si>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</si>
  <si>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</si>
  <si>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</si>
  <si>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</si>
  <si>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</si>
  <si>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</si>
  <si>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</si>
  <si>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</si>
  <si>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</si>
  <si>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</si>
  <si>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</si>
  <si>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</si>
  <si>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</si>
  <si>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</si>
  <si>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</si>
  <si>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</si>
  <si>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</si>
  <si>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</si>
  <si>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</si>
  <si>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</si>
  <si>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</si>
  <si>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</si>
  <si>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</si>
  <si>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</si>
  <si>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</si>
  <si>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</si>
  <si>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</si>
  <si>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</si>
  <si>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</si>
  <si>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</si>
  <si>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</si>
  <si>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</si>
  <si>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</si>
  <si>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</si>
  <si>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</si>
  <si>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</si>
  <si>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</si>
  <si>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</si>
  <si>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</si>
  <si>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</si>
  <si>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</si>
  <si>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</si>
  <si>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</si>
  <si>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</si>
  <si>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</si>
  <si>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</si>
  <si>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</si>
  <si>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</si>
  <si>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</si>
  <si>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</si>
  <si>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</si>
  <si>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</si>
  <si>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</si>
  <si>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</si>
  <si>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</si>
  <si>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</si>
  <si>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</si>
  <si>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</si>
  <si>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</si>
  <si>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</si>
  <si>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</si>
  <si>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</si>
  <si>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</si>
  <si>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</si>
  <si>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</si>
  <si>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</si>
  <si>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</si>
  <si>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</si>
  <si>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</si>
  <si>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</si>
  <si>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</si>
  <si>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</si>
  <si>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</si>
  <si>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</si>
  <si>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</si>
  <si>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</si>
  <si>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</si>
  <si>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</si>
  <si>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</si>
  <si>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</si>
  <si>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</si>
  <si>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</si>
  <si>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</si>
  <si>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</si>
  <si>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</si>
  <si>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</si>
  <si>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</si>
  <si>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</si>
  <si>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</si>
  <si>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</si>
  <si>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</si>
  <si>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</si>
  <si>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</si>
  <si>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</si>
  <si>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</si>
  <si>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</si>
  <si>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</si>
  <si>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</si>
  <si>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</si>
  <si>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</si>
  <si>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</si>
  <si>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</si>
  <si>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</si>
  <si>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</si>
  <si>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</si>
  <si>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</si>
  <si>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</si>
  <si>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</si>
  <si>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</si>
  <si>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</si>
  <si>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</si>
  <si>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</si>
  <si>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</si>
  <si>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</si>
  <si>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</si>
  <si>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</si>
  <si>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</si>
  <si>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</si>
  <si>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</si>
  <si>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</si>
  <si>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</si>
  <si>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</si>
  <si>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</si>
  <si>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</si>
  <si>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</si>
  <si>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</si>
  <si>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</si>
  <si>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</si>
  <si>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</si>
  <si>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</si>
  <si>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</si>
  <si>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</si>
  <si>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</si>
  <si>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</si>
  <si>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</si>
  <si>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</si>
  <si>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</si>
  <si>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</si>
  <si>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</si>
  <si>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</si>
  <si>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</si>
  <si>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</si>
  <si>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</si>
  <si>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</si>
  <si>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</si>
  <si>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</si>
  <si>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</si>
  <si>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</si>
  <si>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</si>
  <si>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</si>
  <si>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</si>
  <si>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</si>
  <si>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</si>
  <si>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</si>
  <si>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</si>
  <si>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</si>
  <si>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</si>
  <si>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</si>
  <si>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</si>
  <si>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</si>
  <si>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</si>
  <si>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</si>
  <si>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</si>
  <si>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</si>
  <si>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</si>
  <si>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</si>
  <si>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</si>
  <si>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</si>
  <si>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</si>
  <si>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</si>
  <si>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</si>
  <si>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</si>
  <si>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</si>
  <si>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</si>
  <si>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</si>
  <si>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</si>
  <si>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</si>
  <si>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</si>
  <si>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</si>
  <si>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</si>
  <si>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</si>
  <si>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</si>
  <si>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</si>
  <si>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</si>
  <si>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</si>
  <si>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</si>
  <si>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</si>
  <si>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</si>
  <si>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</si>
  <si>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</si>
  <si>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</si>
  <si>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</si>
  <si>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</si>
  <si>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</si>
  <si>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</si>
  <si>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</si>
  <si>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</si>
  <si>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</si>
  <si>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</si>
  <si>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</si>
  <si>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</si>
  <si>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</si>
  <si>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</si>
  <si>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</si>
  <si>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</si>
  <si>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</si>
  <si>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</si>
  <si>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</si>
  <si>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</si>
  <si>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</si>
  <si>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</si>
  <si>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</si>
  <si>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</si>
  <si>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</si>
  <si>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</si>
  <si>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</si>
  <si>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</si>
  <si>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</si>
  <si>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</si>
  <si>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</si>
  <si>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</si>
  <si>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</si>
  <si>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</si>
  <si>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</si>
  <si>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</si>
  <si>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</si>
  <si>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</si>
  <si>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</si>
  <si>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</si>
  <si>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</si>
  <si>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</si>
  <si>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</si>
  <si>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</si>
  <si>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</si>
  <si>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</si>
  <si>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</si>
  <si>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</si>
  <si>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</si>
  <si>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</si>
  <si>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</si>
  <si>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</si>
  <si>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</si>
  <si>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</si>
  <si>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</si>
  <si>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</si>
  <si>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</si>
  <si>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</si>
  <si>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</si>
  <si>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</si>
  <si>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</si>
  <si>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</si>
  <si>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</si>
  <si>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</si>
  <si>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</si>
  <si>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</si>
  <si>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</si>
  <si>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</si>
  <si>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</si>
  <si>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</si>
  <si>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</si>
  <si>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</si>
  <si>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</si>
  <si>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</si>
  <si>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</si>
  <si>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</si>
  <si>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</si>
  <si>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</si>
  <si>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</si>
  <si>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</si>
  <si>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</si>
  <si>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</si>
  <si>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</si>
  <si>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</si>
  <si>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</si>
  <si>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</si>
  <si>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</si>
  <si>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</si>
  <si>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</si>
  <si>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</si>
  <si>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</si>
  <si>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</si>
  <si>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</si>
  <si>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</si>
  <si>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</si>
  <si>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</si>
  <si>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</si>
  <si>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</si>
  <si>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</si>
  <si>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</si>
  <si>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</si>
  <si>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</si>
  <si>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</si>
  <si>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</si>
  <si>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</si>
  <si>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</si>
  <si>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</si>
  <si>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</si>
  <si>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</si>
  <si>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</si>
  <si>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</si>
  <si>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</si>
  <si>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</si>
  <si>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</si>
  <si>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</si>
  <si>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</si>
  <si>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</si>
  <si>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</si>
  <si>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</si>
  <si>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</si>
  <si>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</si>
  <si>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</si>
  <si>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</si>
  <si>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</si>
  <si>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</si>
  <si>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</si>
  <si>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</si>
  <si>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</si>
  <si>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</si>
  <si>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</si>
  <si>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</si>
  <si>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</si>
  <si>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</si>
  <si>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</si>
  <si>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</si>
  <si>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</si>
  <si>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</si>
  <si>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</si>
  <si>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</si>
  <si>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</si>
  <si>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</si>
  <si>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</si>
  <si>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</si>
  <si>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</si>
  <si>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</si>
  <si>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</si>
  <si>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</si>
  <si>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</si>
  <si>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</si>
  <si>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</si>
  <si>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</si>
  <si>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</si>
  <si>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</si>
  <si>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</si>
  <si>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</si>
  <si>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</si>
  <si>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</si>
  <si>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</si>
  <si>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</si>
  <si>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</si>
  <si>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</si>
  <si>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</si>
  <si>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</si>
  <si>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</si>
  <si>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</si>
  <si>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</si>
  <si>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</si>
  <si>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</si>
  <si>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</si>
  <si>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</si>
  <si>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</si>
  <si>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</si>
  <si>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</si>
  <si>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</si>
  <si>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</si>
  <si>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</si>
  <si>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</si>
  <si>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</si>
  <si>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</si>
  <si>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</si>
  <si>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</si>
  <si>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</si>
  <si>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</si>
  <si>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</si>
  <si>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</si>
  <si>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</si>
  <si>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</si>
  <si>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</si>
  <si>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</si>
  <si>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</si>
  <si>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</si>
  <si>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</si>
  <si>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</si>
  <si>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</si>
  <si>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</si>
  <si>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</si>
  <si>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</si>
  <si>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</si>
  <si>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</si>
  <si>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</si>
  <si>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</si>
  <si>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</si>
  <si>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</si>
  <si>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</si>
  <si>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</si>
  <si>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</si>
  <si>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</si>
  <si>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</si>
  <si>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</si>
  <si>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</si>
  <si>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</si>
  <si>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</si>
  <si>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</si>
  <si>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</si>
  <si>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</si>
  <si>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</si>
  <si>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</si>
  <si>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</si>
  <si>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</si>
  <si>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</si>
  <si>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</si>
  <si>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</si>
  <si>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</si>
  <si>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</si>
  <si>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</si>
  <si>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</si>
  <si>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</si>
  <si>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</si>
  <si>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</si>
  <si>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</si>
  <si>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</si>
  <si>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</si>
  <si>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</si>
  <si>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</si>
  <si>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</si>
  <si>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</si>
  <si>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</si>
  <si>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</si>
  <si>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</si>
  <si>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</si>
  <si>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</si>
  <si>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</si>
  <si>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</si>
  <si>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</si>
  <si>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</si>
  <si>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</si>
  <si>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</si>
  <si>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</si>
  <si>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</si>
  <si>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</si>
  <si>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</si>
  <si>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</si>
  <si>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</si>
  <si>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</si>
  <si>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</si>
  <si>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</si>
  <si>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</si>
  <si>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</si>
  <si>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</si>
  <si>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</si>
  <si>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</si>
  <si>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</si>
  <si>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</si>
  <si>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</si>
  <si>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</si>
  <si>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</si>
  <si>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</si>
  <si>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</si>
  <si>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</si>
  <si>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</si>
  <si>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</si>
  <si>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</si>
  <si>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</si>
  <si>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</si>
  <si>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</si>
  <si>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</si>
  <si>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</si>
  <si>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</si>
  <si>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</si>
  <si>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</si>
  <si>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</si>
  <si>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</si>
  <si>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</si>
  <si>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</si>
  <si>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</si>
  <si>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</si>
  <si>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</si>
  <si>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</si>
  <si>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</si>
  <si>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</si>
  <si>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</si>
  <si>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</si>
  <si>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</si>
  <si>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</si>
  <si>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</si>
  <si>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</si>
  <si>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</si>
  <si>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</si>
  <si>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</si>
  <si>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</si>
  <si>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</si>
  <si>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</si>
  <si>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</si>
  <si>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</si>
  <si>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</si>
  <si>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</si>
  <si>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</si>
  <si>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</si>
  <si>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</si>
  <si>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</si>
  <si>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</si>
  <si>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</si>
  <si>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</si>
  <si>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</si>
  <si>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</si>
  <si>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</si>
  <si>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</si>
  <si>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</si>
  <si>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</si>
  <si>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</si>
  <si>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</si>
  <si>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</si>
  <si>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</si>
  <si>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</si>
  <si>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</si>
  <si>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</si>
  <si>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</si>
  <si>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</si>
  <si>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</si>
  <si>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</si>
  <si>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</si>
  <si>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</si>
  <si>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</si>
  <si>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</si>
  <si>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</si>
  <si>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</si>
  <si>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</si>
  <si>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</si>
  <si>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</si>
  <si>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</si>
  <si>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</si>
  <si>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</si>
  <si>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</si>
  <si>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</si>
  <si>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</si>
  <si>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</si>
  <si>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</si>
  <si>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</si>
  <si>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</si>
  <si>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</si>
  <si>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</si>
  <si>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</si>
  <si>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</si>
  <si>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</si>
  <si>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</si>
  <si>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</si>
  <si>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</si>
  <si>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</si>
  <si>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</si>
  <si>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</si>
  <si>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</si>
  <si>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</si>
  <si>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</si>
  <si>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</si>
  <si>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</si>
  <si>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</si>
  <si>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</si>
  <si>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</si>
  <si>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</si>
  <si>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</si>
  <si>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</si>
  <si>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</si>
  <si>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</si>
  <si>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</si>
  <si>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</si>
  <si>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</si>
  <si>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</si>
  <si>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</si>
  <si>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</si>
  <si>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</si>
  <si>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</si>
  <si>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</si>
  <si>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</si>
  <si>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</si>
  <si>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</si>
  <si>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</si>
  <si>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</si>
  <si>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</si>
  <si>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</si>
  <si>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</si>
  <si>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</si>
  <si>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</si>
  <si>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</si>
  <si>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</si>
  <si>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</si>
  <si>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</si>
  <si>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</si>
  <si>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</si>
  <si>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</si>
  <si>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</si>
  <si>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</si>
  <si>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</si>
  <si>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</si>
  <si>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</si>
  <si>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</si>
  <si>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</si>
  <si>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</si>
  <si>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</si>
  <si>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</si>
  <si>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</si>
  <si>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</si>
  <si>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</si>
  <si>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</si>
  <si>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</si>
  <si>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</si>
  <si>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</si>
  <si>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</si>
  <si>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</si>
  <si>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</si>
  <si>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</si>
  <si>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</si>
  <si>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</si>
  <si>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</si>
  <si>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</si>
  <si>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</si>
  <si>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</si>
  <si>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</si>
  <si>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</si>
  <si>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</si>
  <si>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</si>
  <si>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</si>
  <si>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</si>
  <si>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</si>
  <si>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</si>
  <si>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</si>
  <si>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</si>
  <si>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</si>
  <si>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</si>
  <si>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</si>
  <si>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</si>
  <si>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</si>
  <si>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</si>
  <si>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</si>
  <si>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</si>
  <si>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</si>
  <si>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</si>
  <si>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</si>
  <si>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</si>
  <si>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</si>
  <si>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</si>
  <si>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</si>
  <si>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</si>
  <si>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</si>
  <si>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</si>
  <si>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</si>
  <si>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</si>
  <si>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</si>
  <si>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</si>
  <si>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</si>
  <si>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</si>
  <si>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</si>
  <si>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</si>
  <si>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</si>
  <si>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</si>
  <si>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</si>
  <si>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</si>
  <si>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</si>
  <si>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</si>
  <si>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</si>
  <si>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</si>
  <si>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</si>
  <si>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</si>
  <si>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</si>
  <si>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</si>
  <si>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</si>
  <si>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</si>
  <si>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</si>
  <si>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</si>
  <si>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</si>
  <si>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</si>
  <si>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</si>
  <si>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</si>
  <si>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</si>
  <si>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</si>
  <si>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</si>
  <si>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</si>
  <si>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</si>
  <si>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</si>
  <si>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</si>
  <si>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</si>
  <si>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</si>
  <si>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</si>
  <si>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</si>
  <si>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</si>
  <si>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</si>
  <si>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</si>
  <si>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</si>
  <si>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</si>
  <si>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</si>
  <si>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</si>
  <si>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</si>
  <si>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</si>
  <si>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</si>
  <si>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</si>
  <si>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</si>
  <si>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</si>
  <si>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</si>
  <si>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</si>
  <si>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</si>
  <si>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</si>
  <si>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</si>
  <si>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</si>
  <si>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</si>
  <si>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</si>
  <si>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</si>
  <si>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</si>
  <si>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</si>
  <si>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</si>
  <si>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</si>
  <si>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</si>
  <si>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</si>
  <si>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</si>
  <si>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</si>
  <si>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</si>
  <si>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</si>
  <si>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</si>
  <si>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</si>
  <si>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</si>
  <si>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</si>
  <si>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</si>
  <si>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</si>
  <si>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</si>
  <si>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</si>
  <si>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</si>
  <si>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</si>
  <si>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</si>
  <si>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</si>
  <si>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</si>
  <si>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</si>
  <si>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</si>
  <si>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</si>
  <si>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</si>
  <si>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</si>
  <si>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</si>
  <si>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</si>
  <si>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</si>
  <si>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</si>
  <si>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</si>
  <si>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</si>
  <si>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</si>
  <si>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</si>
  <si>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</si>
  <si>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</si>
  <si>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</si>
  <si>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</si>
  <si>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</si>
  <si>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</si>
  <si>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</si>
  <si>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</si>
  <si>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</si>
  <si>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</si>
  <si>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</si>
  <si>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</si>
  <si>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</si>
  <si>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</si>
  <si>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</si>
  <si>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</si>
  <si>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</si>
  <si>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</si>
  <si>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</si>
  <si>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</si>
  <si>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</si>
  <si>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</si>
  <si>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</si>
  <si>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</si>
  <si>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</si>
  <si>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</si>
  <si>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</si>
  <si>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</si>
  <si>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</si>
  <si>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</si>
  <si>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</si>
  <si>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</si>
  <si>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</si>
  <si>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</si>
  <si>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</si>
  <si>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</si>
  <si>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</si>
  <si>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</si>
  <si>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</si>
  <si>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</si>
  <si>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</si>
  <si>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</si>
  <si>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</si>
  <si>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</si>
  <si>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</si>
  <si>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</si>
  <si>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</si>
  <si>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</si>
  <si>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</si>
  <si>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</si>
  <si>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</si>
  <si>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</si>
  <si>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</si>
  <si>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</si>
  <si>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</si>
  <si>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</si>
  <si>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</si>
  <si>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</si>
  <si>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</si>
  <si>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</si>
  <si>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</si>
  <si>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</si>
  <si>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</si>
  <si>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</si>
  <si>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</si>
  <si>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</si>
  <si>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</si>
  <si>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</si>
  <si>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</si>
  <si>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</si>
  <si>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</si>
  <si>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</si>
  <si>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</si>
  <si>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</si>
  <si>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</si>
  <si>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</si>
  <si>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</si>
  <si>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</si>
  <si>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</si>
  <si>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</si>
  <si>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</si>
  <si>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</si>
  <si>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</si>
  <si>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</si>
  <si>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</si>
  <si>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</si>
  <si>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</si>
  <si>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</si>
  <si>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</si>
  <si>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</si>
  <si>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</si>
  <si>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</si>
  <si>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</si>
  <si>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</si>
  <si>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</si>
  <si>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</si>
  <si>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</si>
  <si>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</si>
  <si>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</si>
  <si>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</si>
  <si>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</si>
  <si>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</si>
  <si>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</si>
  <si>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</si>
  <si>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</si>
  <si>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</si>
  <si>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</si>
  <si>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</si>
  <si>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</si>
  <si>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</si>
  <si>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</si>
  <si>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</si>
  <si>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</si>
  <si>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</si>
  <si>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</si>
  <si>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</si>
  <si>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</si>
  <si>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</si>
  <si>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</si>
  <si>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</si>
  <si>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</si>
  <si>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</si>
  <si>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</si>
  <si>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</si>
  <si>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</si>
  <si>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</si>
  <si>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</si>
  <si>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</si>
  <si>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</si>
  <si>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</si>
  <si>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</si>
  <si>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</si>
  <si>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</si>
  <si>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</si>
  <si>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</si>
  <si>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</si>
  <si>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</si>
  <si>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</si>
  <si>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</si>
  <si>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</si>
  <si>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</si>
  <si>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</si>
  <si>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</si>
  <si>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</si>
  <si>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</si>
  <si>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</si>
  <si>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</si>
  <si>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</si>
  <si>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</si>
  <si>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</si>
  <si>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</si>
  <si>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</si>
  <si>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</si>
  <si>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</si>
  <si>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</si>
  <si>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</si>
  <si>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</si>
  <si>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</si>
  <si>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</si>
  <si>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</si>
  <si>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</si>
  <si>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</si>
  <si>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</si>
  <si>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</si>
  <si>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</si>
  <si>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</si>
  <si>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</si>
  <si>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</si>
  <si>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</si>
  <si>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</si>
  <si>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</si>
  <si>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</si>
  <si>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</si>
  <si>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</si>
  <si>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</si>
  <si>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</si>
  <si>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</si>
  <si>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</si>
  <si>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</si>
  <si>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</si>
  <si>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</si>
  <si>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</si>
  <si>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</si>
  <si>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</si>
  <si>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</si>
  <si>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</si>
  <si>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</si>
  <si>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</si>
  <si>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</si>
  <si>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</si>
  <si>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</si>
  <si>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</si>
  <si>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</si>
  <si>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</si>
  <si>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</si>
  <si>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</si>
  <si>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</si>
  <si>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</si>
  <si>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</si>
  <si>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</si>
  <si>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</si>
  <si>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</si>
  <si>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</si>
  <si>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</si>
  <si>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</si>
  <si>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</si>
  <si>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</si>
  <si>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</si>
  <si>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</si>
  <si>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</si>
  <si>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</si>
  <si>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</si>
  <si>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</si>
  <si>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</si>
  <si>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</si>
  <si>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</si>
  <si>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</si>
  <si>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</si>
  <si>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</si>
  <si>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</si>
  <si>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</si>
  <si>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</si>
  <si>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</si>
  <si>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</si>
  <si>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</si>
  <si>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</si>
  <si>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</si>
  <si>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</si>
  <si>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</si>
  <si>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</si>
  <si>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</si>
  <si>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</si>
  <si>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</si>
  <si>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</si>
  <si>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</si>
  <si>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</si>
  <si>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</si>
  <si>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</si>
  <si>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</si>
  <si>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</si>
  <si>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</si>
  <si>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</si>
  <si>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</si>
  <si>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</si>
  <si>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</si>
  <si>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</si>
  <si>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</si>
  <si>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</si>
  <si>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</si>
  <si>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</si>
  <si>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</si>
  <si>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</si>
  <si>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</si>
  <si>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</si>
  <si>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</si>
  <si>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</si>
  <si>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</si>
  <si>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</si>
  <si>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</si>
  <si>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</si>
  <si>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</si>
  <si>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</si>
  <si>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</si>
  <si>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</si>
  <si>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</si>
  <si>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</si>
  <si>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</si>
  <si>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</si>
  <si>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</si>
  <si>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</si>
  <si>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</si>
  <si>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</si>
  <si>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</si>
  <si>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</si>
  <si>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</si>
  <si>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</si>
  <si>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</si>
  <si>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</si>
  <si>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</si>
  <si>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</si>
  <si>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</si>
  <si>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</si>
  <si>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</si>
  <si>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</si>
  <si>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</si>
  <si>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</si>
  <si>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</si>
  <si>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</si>
  <si>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</si>
  <si>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</si>
  <si>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</si>
  <si>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</si>
  <si>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</si>
  <si>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</si>
  <si>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</si>
  <si>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</si>
  <si>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</si>
  <si>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</si>
  <si>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</si>
  <si>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</si>
  <si>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</si>
  <si>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</si>
  <si>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</si>
  <si>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</si>
  <si>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</si>
  <si>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</si>
  <si>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</si>
  <si>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</si>
  <si>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</si>
  <si>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</si>
  <si>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</si>
  <si>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</si>
  <si>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</si>
  <si>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</si>
  <si>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</si>
  <si>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</si>
  <si>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</si>
  <si>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</si>
  <si>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</si>
  <si>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</si>
  <si>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</si>
  <si>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</si>
  <si>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</si>
  <si>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</si>
  <si>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</si>
  <si>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</si>
  <si>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</si>
  <si>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</si>
  <si>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</si>
  <si>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</si>
  <si>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</si>
  <si>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</si>
  <si>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</si>
  <si>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</si>
  <si>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</si>
  <si>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</si>
  <si>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</si>
  <si>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</si>
  <si>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</si>
  <si>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</si>
  <si>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</si>
  <si>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</si>
  <si>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</si>
  <si>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</si>
  <si>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</si>
  <si>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</si>
  <si>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</si>
  <si>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</si>
  <si>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</si>
  <si>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</si>
  <si>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</si>
  <si>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</si>
  <si>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</si>
  <si>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</si>
  <si>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</si>
  <si>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</si>
  <si>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</si>
  <si>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</si>
  <si>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</si>
  <si>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</si>
  <si>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</si>
  <si>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</si>
  <si>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</si>
  <si>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</si>
  <si>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</si>
  <si>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</si>
  <si>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</si>
  <si>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</si>
  <si>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</si>
  <si>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</si>
  <si>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</si>
  <si>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</si>
  <si>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</si>
  <si>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</si>
  <si>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</si>
  <si>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</si>
  <si>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</si>
  <si>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</si>
  <si>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</si>
  <si>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</si>
  <si>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</si>
  <si>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</si>
  <si>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</si>
  <si>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</si>
  <si>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</si>
  <si>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</si>
  <si>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</si>
  <si>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</si>
  <si>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</si>
  <si>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</si>
  <si>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</si>
  <si>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</si>
  <si>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</si>
  <si>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</si>
  <si>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</si>
  <si>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</si>
  <si>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</si>
  <si>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</si>
  <si>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</si>
  <si>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</si>
  <si>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</si>
  <si>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</si>
  <si>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</si>
  <si>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</si>
  <si>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</si>
  <si>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</si>
  <si>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</si>
  <si>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</si>
  <si>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</si>
  <si>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</si>
  <si>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</si>
  <si>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</si>
  <si>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</si>
  <si>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</si>
  <si>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</si>
  <si>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</si>
  <si>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</si>
  <si>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</si>
  <si>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</si>
  <si>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</si>
  <si>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</si>
  <si>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</si>
  <si>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</si>
  <si>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</si>
  <si>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</si>
  <si>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</si>
  <si>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</si>
  <si>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</si>
  <si>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</si>
  <si>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</si>
  <si>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</si>
  <si>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</si>
  <si>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</si>
  <si>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</si>
  <si>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</si>
  <si>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</si>
  <si>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</si>
  <si>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</si>
  <si>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</si>
  <si>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</si>
  <si>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</si>
  <si>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</si>
  <si>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</si>
  <si>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</si>
  <si>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</si>
  <si>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</si>
  <si>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</si>
  <si>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</si>
  <si>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</si>
  <si>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</si>
  <si>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</si>
  <si>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</si>
  <si>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</si>
  <si>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</si>
  <si>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</si>
  <si>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</si>
  <si>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</si>
  <si>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</si>
  <si>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</si>
  <si>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</si>
  <si>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</si>
  <si>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</si>
  <si>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</si>
  <si>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</si>
  <si>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</si>
  <si>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</si>
  <si>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</si>
  <si>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</si>
  <si>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</si>
  <si>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</si>
  <si>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</si>
  <si>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</si>
  <si>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</si>
  <si>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</si>
  <si>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</si>
  <si>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</si>
  <si>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</si>
  <si>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</si>
  <si>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</si>
  <si>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</si>
  <si>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</si>
  <si>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</si>
  <si>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</si>
  <si>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</si>
  <si>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</si>
  <si>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</si>
  <si>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</si>
  <si>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</si>
  <si>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</si>
  <si>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</si>
  <si>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</si>
  <si>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</si>
  <si>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</si>
  <si>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</si>
  <si>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</si>
  <si>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</si>
  <si>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</si>
  <si>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</si>
  <si>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</si>
  <si>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</si>
  <si>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</si>
  <si>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</si>
  <si>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</si>
  <si>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</si>
  <si>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</si>
  <si>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</si>
  <si>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</si>
  <si>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</si>
  <si>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</si>
  <si>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</si>
  <si>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</si>
  <si>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</si>
  <si>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</si>
  <si>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</si>
  <si>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</si>
  <si>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</si>
  <si>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</si>
  <si>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</si>
  <si>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</si>
  <si>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</si>
  <si>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</si>
  <si>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</si>
  <si>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</si>
  <si>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</si>
  <si>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</si>
  <si>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</si>
  <si>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</si>
  <si>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</si>
  <si>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</si>
  <si>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</si>
  <si>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</si>
  <si>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</si>
  <si>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</si>
  <si>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</si>
  <si>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</si>
  <si>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</si>
  <si>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</si>
  <si>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</si>
  <si>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</si>
  <si>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</si>
  <si>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</si>
  <si>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</si>
  <si>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</si>
  <si>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</si>
  <si>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</si>
  <si>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</si>
  <si>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</si>
  <si>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</si>
  <si>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</si>
  <si>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</si>
  <si>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</si>
  <si>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</si>
  <si>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</si>
  <si>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</si>
  <si>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</si>
  <si>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</si>
  <si>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</si>
  <si>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</si>
  <si>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</si>
  <si>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</si>
  <si>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</si>
  <si>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</si>
  <si>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</si>
  <si>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</si>
  <si>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</si>
  <si>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</si>
  <si>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</si>
  <si>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</si>
  <si>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</si>
  <si>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</si>
  <si>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</si>
  <si>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</si>
  <si>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</si>
  <si>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</si>
  <si>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</si>
  <si>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</si>
  <si>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</si>
  <si>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</si>
  <si>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</si>
  <si>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</si>
  <si>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</si>
  <si>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</si>
  <si>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</si>
  <si>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</si>
  <si>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</si>
  <si>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</si>
  <si>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</si>
  <si>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</si>
  <si>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</si>
  <si>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</si>
  <si>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</si>
  <si>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</si>
  <si>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</si>
  <si>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</si>
  <si>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</si>
  <si>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</si>
  <si>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</si>
  <si>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</si>
  <si>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</si>
  <si>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</si>
  <si>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</si>
  <si>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</si>
  <si>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</si>
  <si>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</si>
  <si>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</si>
  <si>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</si>
  <si>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</si>
  <si>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</si>
  <si>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</si>
  <si>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</si>
  <si>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</si>
  <si>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</si>
  <si>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</si>
  <si>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</si>
  <si>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</si>
  <si>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</si>
  <si>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</si>
  <si>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</si>
  <si>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</si>
  <si>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</si>
  <si>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</si>
  <si>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</si>
  <si>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</si>
  <si>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</si>
  <si>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</si>
  <si>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</si>
  <si>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</si>
  <si>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</si>
  <si>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</si>
  <si>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</si>
  <si>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</si>
  <si>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</si>
  <si>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</si>
  <si>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</si>
  <si>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</si>
  <si>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</si>
  <si>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</si>
  <si>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</si>
  <si>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</si>
  <si>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</si>
  <si>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</si>
  <si>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</si>
  <si>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</si>
  <si>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</si>
  <si>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</si>
  <si>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</si>
  <si>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</si>
  <si>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</si>
  <si>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</si>
  <si>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</si>
  <si>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</si>
  <si>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</si>
  <si>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</si>
  <si>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</si>
  <si>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</si>
  <si>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</si>
  <si>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</si>
  <si>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</si>
  <si>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</si>
  <si>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</si>
  <si>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</si>
  <si>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</si>
  <si>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</si>
  <si>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</si>
  <si>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</si>
  <si>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</si>
  <si>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</si>
  <si>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</si>
  <si>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</si>
  <si>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</si>
  <si>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</si>
  <si>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</si>
  <si>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</si>
  <si>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</si>
  <si>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</si>
  <si>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</si>
  <si>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</si>
  <si>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</si>
  <si>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</si>
  <si>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</si>
  <si>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</si>
  <si>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</si>
  <si>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</si>
  <si>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</si>
  <si>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</si>
  <si>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</si>
  <si>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</si>
  <si>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</si>
  <si>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</si>
  <si>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</si>
  <si>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</si>
  <si>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</si>
  <si>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</si>
  <si>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</si>
  <si>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</si>
  <si>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</si>
  <si>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</si>
  <si>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</si>
  <si>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</si>
  <si>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</si>
  <si>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</si>
  <si>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</si>
  <si>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</si>
  <si>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</si>
  <si>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</si>
  <si>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</si>
  <si>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</si>
  <si>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</si>
  <si>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</si>
  <si>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</si>
  <si>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</si>
  <si>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</si>
  <si>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</si>
  <si>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</si>
  <si>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</si>
  <si>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</si>
  <si>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</si>
  <si>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</si>
  <si>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</si>
  <si>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</si>
  <si>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</si>
  <si>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</si>
  <si>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</si>
  <si>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</si>
  <si>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</si>
  <si>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</si>
  <si>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</si>
  <si>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</si>
  <si>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</si>
  <si>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</si>
  <si>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</si>
  <si>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</si>
  <si>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</si>
  <si>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</si>
  <si>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</si>
  <si>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</si>
  <si>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</si>
  <si>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</si>
  <si>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</si>
  <si>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</si>
  <si>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</si>
  <si>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</si>
  <si>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</si>
  <si>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</si>
  <si>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</si>
  <si>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</si>
  <si>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</si>
  <si>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</si>
  <si>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</si>
  <si>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</si>
  <si>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</si>
  <si>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</si>
  <si>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</si>
  <si>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</si>
  <si>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</si>
  <si>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</si>
  <si>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</si>
  <si>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</si>
  <si>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</si>
  <si>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</si>
  <si>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</si>
  <si>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</si>
  <si>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</si>
  <si>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</si>
  <si>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</si>
  <si>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</si>
  <si>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</si>
  <si>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</si>
  <si>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</si>
  <si>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</si>
  <si>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</si>
  <si>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</si>
  <si>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</si>
  <si>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</si>
  <si>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</si>
  <si>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</si>
  <si>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</si>
  <si>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</si>
  <si>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</si>
  <si>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</si>
  <si>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</si>
  <si>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</si>
  <si>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</si>
  <si>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</si>
  <si>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</si>
  <si>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</si>
  <si>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</si>
  <si>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</si>
  <si>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</si>
  <si>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</si>
  <si>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</si>
  <si>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</si>
  <si>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</si>
  <si>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</si>
  <si>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</si>
  <si>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</si>
  <si>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</si>
  <si>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</si>
  <si>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</si>
  <si>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</si>
  <si>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</si>
  <si>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</si>
  <si>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</si>
  <si>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</si>
  <si>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</si>
  <si>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</si>
  <si>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</si>
  <si>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</si>
  <si>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</si>
  <si>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</si>
  <si>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</si>
  <si>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</si>
  <si>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</si>
  <si>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</si>
  <si>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</si>
  <si>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</si>
  <si>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</si>
  <si>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</si>
  <si>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</si>
  <si>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</si>
  <si>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</si>
  <si>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</si>
  <si>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</si>
  <si>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</si>
  <si>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</si>
  <si>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</si>
  <si>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</si>
  <si>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</si>
  <si>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</si>
  <si>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</si>
  <si>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</si>
  <si>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</si>
  <si>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</si>
  <si>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</si>
  <si>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</si>
  <si>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</si>
  <si>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</si>
  <si>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</si>
  <si>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</si>
  <si>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</si>
  <si>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</si>
  <si>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</si>
  <si>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</si>
  <si>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</si>
  <si>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</si>
  <si>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</si>
  <si>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</si>
  <si>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</si>
  <si>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</si>
  <si>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</si>
  <si>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</si>
  <si>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</si>
  <si>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</si>
  <si>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</si>
  <si>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</si>
  <si>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</si>
  <si>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</si>
  <si>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</si>
  <si>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</si>
  <si>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</si>
  <si>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</si>
  <si>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</si>
  <si>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</si>
  <si>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</si>
  <si>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</si>
  <si>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</si>
  <si>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</si>
  <si>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</si>
  <si>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</si>
  <si>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</si>
  <si>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</si>
  <si>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</si>
  <si>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</si>
  <si>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</si>
  <si>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</si>
  <si>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</si>
  <si>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</si>
  <si>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</si>
  <si>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</si>
  <si>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</si>
  <si>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</si>
  <si>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</si>
  <si>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</si>
  <si>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</si>
  <si>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</si>
  <si>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</si>
  <si>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</si>
  <si>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</si>
  <si>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</si>
  <si>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</si>
  <si>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</si>
  <si>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</si>
  <si>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</si>
  <si>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</si>
  <si>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</si>
  <si>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</si>
  <si>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</si>
  <si>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</si>
  <si>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</si>
  <si>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</si>
  <si>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</si>
  <si>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</si>
  <si>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</si>
  <si>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</si>
  <si>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</si>
  <si>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</si>
  <si>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</si>
  <si>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</si>
  <si>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</si>
  <si>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</si>
  <si>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</si>
  <si>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</si>
  <si>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</si>
  <si>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</si>
  <si>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</si>
  <si>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</si>
  <si>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</si>
  <si>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</si>
  <si>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</si>
  <si>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</si>
  <si>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</si>
  <si>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</si>
  <si>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</si>
  <si>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</si>
  <si>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</si>
  <si>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</si>
  <si>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</si>
  <si>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</si>
  <si>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</si>
  <si>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</si>
  <si>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</si>
  <si>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</si>
  <si>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</si>
  <si>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</si>
  <si>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</si>
  <si>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</si>
  <si>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</si>
  <si>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</si>
  <si>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</si>
  <si>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</si>
  <si>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</si>
  <si>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</si>
  <si>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</si>
  <si>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</si>
  <si>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</si>
  <si>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</si>
  <si>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</si>
  <si>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</si>
  <si>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</si>
  <si>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</si>
  <si>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</si>
  <si>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</si>
  <si>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</si>
  <si>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</si>
  <si>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</si>
  <si>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</si>
  <si>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</si>
  <si>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</si>
  <si>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</si>
  <si>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</si>
  <si>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</si>
  <si>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</si>
  <si>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</si>
  <si>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</si>
  <si>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</si>
  <si>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</si>
  <si>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</si>
  <si>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</si>
  <si>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</si>
  <si>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</si>
  <si>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</si>
  <si>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</si>
  <si>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</si>
  <si>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</si>
  <si>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</si>
  <si>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</si>
  <si>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</si>
  <si>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</si>
  <si>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</si>
  <si>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</si>
  <si>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</si>
  <si>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</si>
  <si>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</si>
  <si>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</si>
  <si>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</si>
  <si>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</si>
  <si>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</si>
  <si>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</si>
  <si>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</si>
  <si>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</si>
  <si>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</si>
  <si>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</si>
  <si>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</si>
  <si>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</si>
  <si>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</si>
  <si>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</si>
  <si>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</si>
  <si>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</si>
  <si>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</si>
  <si>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</si>
  <si>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</si>
  <si>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</si>
  <si>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</si>
  <si>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</si>
  <si>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</si>
  <si>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</si>
  <si>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</si>
  <si>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</si>
  <si>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</si>
  <si>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</si>
  <si>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</si>
  <si>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</si>
  <si>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</si>
  <si>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</si>
  <si>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</si>
  <si>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</si>
  <si>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</si>
  <si>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</si>
  <si>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</si>
  <si>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</si>
  <si>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</si>
  <si>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</si>
  <si>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</si>
  <si>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</si>
  <si>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</si>
  <si>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</si>
  <si>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</si>
  <si>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</si>
  <si>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</si>
  <si>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</si>
  <si>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</si>
  <si>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</si>
  <si>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</si>
  <si>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</si>
  <si>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</si>
  <si>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</si>
  <si>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</si>
  <si>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</si>
  <si>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</si>
  <si>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</si>
  <si>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</si>
  <si>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</si>
  <si>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</si>
  <si>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</si>
  <si>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</si>
  <si>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</si>
  <si>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</si>
  <si>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</si>
  <si>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</si>
  <si>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</si>
  <si>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</si>
  <si>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</si>
  <si>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</si>
  <si>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</si>
  <si>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</si>
  <si>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</si>
  <si>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</si>
  <si>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</si>
  <si>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</si>
  <si>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</si>
  <si>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</si>
  <si>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</si>
  <si>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</si>
  <si>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</si>
  <si>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</si>
  <si>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</si>
  <si>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</si>
  <si>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</si>
  <si>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</si>
  <si>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</si>
  <si>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</si>
  <si>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</si>
  <si>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</si>
  <si>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</si>
  <si>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</si>
  <si>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</si>
  <si>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</si>
  <si>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</si>
  <si>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</si>
  <si>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</si>
  <si>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</si>
  <si>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</si>
  <si>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</si>
  <si>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</si>
  <si>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</si>
  <si>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</si>
  <si>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</si>
  <si>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</si>
  <si>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</si>
  <si>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</si>
  <si>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</si>
  <si>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</si>
  <si>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</si>
  <si>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</si>
  <si>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</si>
  <si>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</si>
  <si>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</si>
  <si>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</si>
  <si>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</si>
  <si>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</si>
  <si>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</si>
  <si>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</si>
  <si>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</si>
  <si>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</si>
  <si>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</si>
  <si>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</si>
  <si>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</si>
  <si>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</si>
  <si>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</si>
  <si>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</si>
  <si>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</si>
  <si>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</si>
  <si>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</si>
  <si>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</si>
  <si>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</si>
  <si>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</si>
  <si>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</si>
  <si>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</si>
  <si>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</si>
  <si>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</si>
  <si>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</si>
  <si>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</si>
  <si>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</si>
  <si>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</si>
  <si>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</si>
  <si>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</si>
  <si>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</si>
  <si>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</si>
  <si>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</si>
  <si>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</si>
  <si>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</si>
  <si>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</si>
  <si>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</si>
  <si>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</si>
  <si>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</si>
  <si>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</si>
  <si>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</si>
  <si>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</si>
  <si>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</si>
  <si>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</si>
  <si>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</si>
  <si>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</si>
  <si>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</si>
  <si>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</si>
  <si>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</si>
  <si>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</si>
  <si>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</si>
  <si>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</si>
  <si>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</si>
  <si>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</si>
  <si>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</si>
  <si>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</si>
  <si>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</si>
  <si>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</si>
  <si>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</si>
  <si>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</si>
  <si>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</si>
  <si>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</si>
  <si>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</si>
  <si>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</si>
  <si>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</si>
  <si>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</si>
  <si>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</si>
  <si>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</si>
  <si>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</si>
  <si>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</si>
  <si>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</si>
  <si>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</si>
  <si>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</si>
  <si>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</si>
  <si>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</si>
  <si>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</si>
  <si>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</si>
  <si>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</si>
  <si>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</si>
  <si>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</si>
  <si>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</si>
  <si>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</si>
  <si>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</si>
  <si>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</si>
  <si>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</si>
  <si>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</si>
  <si>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</si>
  <si>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</si>
  <si>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</si>
  <si>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</si>
  <si>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</si>
  <si>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</si>
  <si>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</si>
  <si>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</si>
  <si>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</si>
  <si>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</si>
  <si>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</si>
  <si>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</si>
  <si>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</si>
  <si>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</si>
  <si>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</si>
  <si>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</si>
  <si>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</si>
  <si>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</si>
  <si>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</si>
  <si>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</si>
  <si>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</si>
  <si>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</si>
  <si>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</si>
  <si>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</si>
  <si>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</si>
  <si>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</si>
  <si>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</si>
  <si>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</si>
  <si>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</si>
  <si>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</si>
  <si>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</si>
  <si>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</si>
  <si>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</si>
  <si>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</si>
  <si>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</si>
  <si>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</si>
  <si>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</si>
  <si>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</si>
  <si>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</si>
  <si>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</si>
  <si>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</si>
  <si>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</si>
  <si>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</si>
  <si>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</si>
  <si>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</si>
  <si>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</si>
  <si>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</si>
  <si>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</si>
  <si>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</si>
  <si>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</si>
  <si>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</si>
  <si>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</si>
  <si>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</si>
  <si>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</si>
  <si>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</si>
  <si>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</si>
  <si>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</si>
  <si>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</si>
  <si>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</si>
  <si>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</si>
  <si>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</si>
  <si>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</si>
  <si>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</si>
  <si>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</si>
  <si>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</si>
  <si>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</si>
  <si>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</si>
  <si>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</si>
  <si>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</si>
  <si>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</si>
  <si>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</si>
  <si>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</si>
  <si>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</si>
  <si>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</si>
  <si>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</si>
  <si>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</si>
  <si>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</si>
  <si>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</si>
  <si>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</si>
  <si>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</si>
  <si>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</si>
  <si>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</si>
  <si>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</si>
  <si>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</si>
  <si>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</si>
  <si>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</si>
  <si>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</si>
  <si>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</si>
  <si>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</si>
  <si>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</si>
  <si>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</si>
  <si>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</si>
  <si>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</si>
  <si>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</si>
  <si>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</si>
  <si>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</si>
  <si>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</si>
  <si>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</si>
  <si>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</si>
  <si>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</si>
  <si>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</si>
  <si>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</si>
  <si>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</si>
  <si>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</si>
  <si>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</si>
  <si>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</si>
  <si>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</si>
  <si>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</si>
  <si>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</si>
  <si>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</si>
  <si>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</si>
  <si>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</si>
  <si>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</si>
  <si>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</si>
  <si>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</si>
  <si>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</si>
  <si>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</si>
  <si>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</si>
  <si>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</si>
  <si>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</si>
  <si>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</si>
  <si>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</si>
  <si>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</si>
  <si>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</si>
  <si>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</si>
  <si>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</si>
  <si>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</si>
  <si>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</si>
  <si>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</si>
  <si>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</si>
  <si>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</si>
  <si>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</si>
  <si>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</si>
  <si>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</si>
  <si>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</si>
  <si>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</si>
  <si>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</si>
  <si>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</si>
  <si>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</si>
  <si>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</si>
  <si>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</si>
  <si>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</si>
  <si>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</si>
  <si>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</si>
  <si>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</si>
  <si>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</si>
  <si>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</si>
  <si>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</si>
  <si>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</si>
  <si>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</si>
  <si>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</si>
  <si>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</si>
  <si>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</si>
  <si>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</si>
  <si>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</si>
  <si>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</si>
  <si>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</si>
  <si>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</si>
  <si>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</si>
  <si>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</si>
  <si>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</si>
  <si>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</si>
  <si>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</si>
  <si>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</si>
  <si>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</si>
  <si>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</si>
  <si>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</si>
  <si>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</si>
  <si>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</si>
  <si>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</si>
  <si>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</si>
  <si>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</si>
  <si>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</si>
  <si>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</si>
  <si>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</si>
  <si>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</si>
  <si>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</si>
  <si>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</si>
  <si>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</si>
  <si>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</si>
  <si>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</si>
  <si>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</si>
  <si>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</si>
  <si>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</si>
  <si>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</si>
  <si>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</si>
  <si>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</si>
  <si>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</si>
  <si>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</si>
  <si>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</si>
  <si>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</si>
  <si>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</si>
  <si>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</si>
  <si>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</si>
  <si>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</si>
  <si>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</si>
  <si>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</si>
  <si>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</si>
  <si>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</si>
  <si>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</si>
  <si>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</si>
  <si>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</si>
  <si>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</si>
  <si>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</si>
  <si>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</si>
  <si>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</si>
  <si>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</si>
  <si>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</si>
  <si>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</si>
  <si>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</si>
  <si>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</si>
  <si>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</si>
  <si>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</si>
  <si>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</si>
  <si>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</si>
  <si>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</si>
  <si>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</si>
  <si>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</si>
  <si>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</si>
  <si>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</si>
  <si>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</si>
  <si>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</si>
  <si>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</si>
  <si>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</si>
  <si>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</si>
  <si>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</si>
  <si>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</si>
  <si>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</si>
  <si>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</si>
  <si>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</si>
  <si>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</si>
  <si>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</si>
  <si>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</si>
  <si>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</si>
  <si>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</si>
  <si>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</si>
  <si>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</si>
  <si>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</si>
  <si>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</si>
  <si>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</si>
  <si>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</si>
  <si>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</si>
  <si>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</si>
  <si>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</si>
  <si>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</si>
  <si>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</si>
  <si>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</si>
  <si>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</si>
  <si>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</si>
  <si>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</si>
  <si>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</si>
  <si>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</si>
  <si>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</si>
  <si>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</si>
  <si>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</si>
  <si>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</si>
  <si>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</si>
  <si>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</si>
  <si>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</si>
  <si>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</si>
  <si>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</si>
  <si>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</si>
  <si>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</si>
  <si>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</si>
  <si>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</si>
  <si>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</si>
  <si>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</si>
  <si>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</si>
  <si>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</si>
  <si>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</si>
  <si>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</si>
  <si>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</si>
  <si>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</si>
  <si>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</si>
  <si>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</si>
  <si>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</si>
  <si>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</si>
  <si>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</si>
  <si>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</si>
  <si>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</si>
  <si>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</si>
  <si>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</si>
  <si>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</si>
  <si>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</si>
  <si>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</si>
  <si>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</si>
  <si>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</si>
  <si>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</si>
  <si>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</si>
  <si>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</si>
  <si>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</si>
  <si>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</si>
  <si>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</si>
  <si>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</si>
  <si>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</si>
  <si>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</si>
  <si>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</si>
  <si>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</si>
  <si>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</si>
  <si>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</si>
  <si>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</si>
  <si>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</si>
  <si>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</si>
  <si>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</si>
  <si>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</si>
  <si>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</si>
  <si>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</si>
  <si>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</si>
  <si>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</si>
  <si>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</si>
  <si>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</si>
  <si>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</si>
  <si>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</si>
  <si>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</si>
  <si>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</si>
  <si>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</si>
  <si>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</si>
  <si>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</si>
  <si>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</si>
  <si>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</si>
  <si>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</si>
  <si>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</si>
  <si>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</si>
  <si>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</si>
  <si>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</si>
  <si>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</si>
  <si>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</si>
  <si>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</si>
  <si>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</si>
  <si>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</si>
  <si>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</si>
  <si>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</si>
  <si>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</si>
  <si>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</si>
  <si>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</si>
  <si>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</si>
  <si>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</si>
  <si>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</si>
  <si>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</si>
  <si>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</si>
  <si>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</si>
  <si>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</si>
  <si>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</si>
  <si>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</si>
  <si>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</si>
  <si>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</si>
  <si>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</si>
  <si>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</si>
  <si>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</si>
  <si>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</si>
  <si>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</si>
  <si>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</si>
  <si>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</si>
  <si>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</si>
  <si>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</si>
  <si>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</si>
  <si>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</si>
  <si>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</si>
  <si>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</si>
  <si>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</si>
  <si>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</si>
  <si>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</si>
  <si>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</si>
  <si>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</si>
  <si>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</si>
  <si>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</si>
  <si>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</si>
  <si>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</si>
  <si>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</si>
  <si>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</si>
  <si>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</si>
  <si>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</si>
  <si>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</si>
  <si>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</si>
  <si>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</si>
  <si>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</si>
  <si>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</si>
  <si>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</si>
  <si>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</si>
  <si>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</si>
  <si>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</si>
  <si>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</si>
  <si>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</si>
  <si>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</si>
  <si>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</si>
  <si>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</si>
  <si>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</si>
  <si>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</si>
  <si>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</si>
  <si>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</si>
  <si>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</si>
  <si>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</si>
  <si>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</si>
  <si>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</si>
  <si>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</si>
  <si>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</si>
  <si>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</si>
  <si>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</si>
  <si>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</si>
  <si>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</si>
  <si>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</si>
  <si>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</si>
  <si>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</si>
  <si>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</si>
  <si>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</si>
  <si>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</si>
  <si>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</si>
  <si>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</si>
  <si>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</si>
  <si>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</si>
  <si>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</si>
  <si>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</si>
  <si>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</si>
  <si>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</si>
  <si>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</si>
  <si>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</si>
  <si>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</si>
  <si>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</si>
  <si>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</si>
  <si>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</si>
  <si>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</si>
  <si>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</si>
  <si>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</si>
  <si>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</si>
  <si>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</si>
  <si>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</si>
  <si>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</si>
  <si>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</si>
  <si>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</si>
  <si>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</si>
  <si>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</si>
  <si>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</si>
  <si>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</si>
  <si>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</si>
  <si>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</si>
  <si>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</si>
  <si>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</si>
  <si>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</si>
  <si>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</si>
  <si>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</si>
  <si>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</si>
  <si>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</si>
  <si>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</si>
  <si>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</si>
  <si>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</si>
  <si>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</si>
  <si>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</si>
  <si>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</si>
  <si>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</si>
  <si>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</si>
  <si>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</si>
  <si>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</si>
  <si>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</si>
  <si>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</si>
  <si>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</si>
  <si>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</si>
  <si>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</si>
  <si>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</si>
  <si>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</si>
  <si>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</si>
  <si>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</si>
  <si>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</si>
  <si>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</si>
  <si>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</si>
  <si>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</si>
  <si>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</si>
  <si>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</si>
  <si>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</si>
  <si>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</si>
  <si>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</si>
  <si>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</si>
  <si>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</si>
  <si>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</si>
  <si>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</si>
  <si>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</si>
  <si>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</si>
  <si>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</si>
  <si>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</si>
  <si>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</si>
  <si>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</si>
  <si>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</si>
  <si>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</si>
  <si>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</si>
  <si>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</si>
  <si>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</si>
  <si>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</si>
  <si>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</si>
  <si>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</si>
  <si>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</si>
  <si>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</si>
  <si>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</si>
  <si>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</si>
  <si>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</si>
  <si>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</si>
  <si>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</si>
  <si>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</si>
  <si>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</si>
  <si>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</si>
  <si>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</si>
  <si>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</si>
  <si>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</si>
  <si>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</si>
  <si>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</si>
  <si>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</si>
  <si>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</si>
  <si>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</si>
  <si>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</si>
  <si>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</si>
  <si>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</si>
  <si>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</si>
  <si>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</si>
  <si>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</si>
  <si>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</si>
  <si>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</si>
  <si>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</si>
  <si>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</si>
  <si>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</si>
  <si>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</si>
  <si>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</si>
  <si>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</si>
  <si>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</si>
  <si>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</si>
  <si>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</si>
  <si>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</si>
  <si>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</si>
  <si>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</si>
  <si>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</si>
  <si>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</si>
  <si>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</si>
  <si>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</si>
  <si>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</si>
  <si>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</si>
  <si>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</si>
  <si>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</si>
  <si>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</si>
  <si>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</si>
  <si>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</si>
  <si>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</si>
  <si>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</si>
  <si>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</si>
  <si>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</si>
  <si>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</si>
  <si>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</si>
  <si>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</si>
  <si>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</si>
  <si>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</si>
  <si>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</si>
  <si>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</si>
  <si>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</si>
  <si>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</si>
  <si>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</si>
  <si>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</si>
  <si>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</si>
  <si>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</si>
  <si>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</si>
  <si>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</si>
  <si>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</si>
  <si>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</si>
  <si>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</si>
  <si>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</si>
  <si>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</si>
  <si>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</si>
  <si>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</si>
  <si>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</si>
  <si>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</si>
  <si>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</si>
  <si>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</si>
  <si>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</si>
  <si>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</si>
  <si>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</si>
  <si>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</si>
  <si>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</si>
  <si>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</si>
  <si>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</si>
  <si>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</si>
  <si>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</si>
  <si>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</si>
  <si>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</si>
  <si>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</si>
  <si>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</si>
  <si>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</si>
  <si>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</si>
  <si>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</si>
  <si>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</si>
  <si>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</si>
  <si>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</si>
  <si>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</si>
  <si>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</si>
  <si>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</si>
  <si>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</si>
  <si>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</si>
  <si>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</si>
  <si>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</si>
  <si>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</si>
  <si>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</si>
  <si>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</si>
  <si>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</si>
  <si>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</si>
  <si>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</si>
  <si>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</si>
  <si>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</si>
  <si>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</si>
  <si>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</si>
  <si>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</si>
  <si>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</si>
  <si>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</si>
  <si>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</si>
  <si>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</si>
  <si>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</si>
  <si>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</si>
  <si>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</si>
  <si>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</si>
  <si>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</si>
  <si>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</si>
  <si>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</si>
  <si>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</si>
  <si>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</si>
  <si>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</si>
  <si>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</si>
  <si>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</si>
  <si>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</si>
  <si>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</si>
  <si>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</si>
  <si>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</si>
  <si>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</si>
  <si>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</si>
  <si>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</si>
  <si>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</si>
  <si>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</si>
  <si>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</si>
  <si>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</si>
  <si>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</si>
  <si>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</si>
  <si>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</si>
  <si>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</si>
  <si>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</si>
  <si>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</si>
  <si>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</si>
  <si>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</si>
  <si>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</si>
  <si>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</si>
  <si>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</si>
  <si>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</si>
  <si>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</si>
  <si>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</si>
  <si>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</si>
  <si>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</si>
  <si>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</si>
  <si>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</si>
  <si>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</si>
  <si>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</si>
  <si>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</si>
  <si>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</si>
  <si>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</si>
  <si>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</si>
  <si>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</si>
  <si>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</si>
  <si>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</si>
  <si>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</si>
  <si>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</si>
  <si>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</si>
  <si>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</si>
  <si>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</si>
  <si>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</si>
  <si>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</si>
  <si>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</si>
  <si>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</si>
  <si>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</si>
  <si>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</si>
  <si>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</si>
  <si>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</si>
  <si>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</si>
  <si>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</si>
  <si>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</si>
  <si>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</si>
  <si>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</si>
  <si>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</si>
  <si>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</si>
  <si>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</si>
  <si>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</si>
  <si>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</si>
  <si>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</si>
  <si>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</si>
  <si>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</si>
  <si>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</si>
  <si>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</si>
  <si>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</si>
  <si>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</si>
  <si>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</si>
  <si>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</si>
  <si>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</si>
  <si>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</si>
  <si>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</si>
  <si>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</si>
  <si>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</si>
  <si>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</si>
  <si>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</si>
  <si>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</si>
  <si>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</si>
  <si>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</si>
  <si>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</si>
  <si>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</si>
  <si>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</si>
  <si>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</si>
  <si>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</si>
  <si>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</si>
  <si>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</si>
  <si>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</si>
  <si>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</si>
  <si>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</si>
  <si>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</si>
  <si>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</si>
  <si>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</si>
  <si>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</si>
  <si>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</si>
  <si>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</si>
  <si>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</si>
  <si>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</si>
  <si>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</si>
  <si>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</si>
  <si>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</si>
  <si>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</si>
  <si>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</si>
  <si>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</si>
  <si>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</si>
  <si>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</si>
  <si>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</si>
  <si>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</si>
  <si>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</si>
  <si>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</si>
  <si>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</si>
  <si>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</si>
  <si>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</si>
  <si>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</si>
  <si>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</si>
  <si>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</si>
  <si>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</si>
  <si>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</si>
  <si>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</si>
  <si>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</si>
  <si>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</si>
  <si>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</si>
  <si>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</si>
  <si>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</si>
  <si>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</si>
  <si>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</si>
  <si>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</si>
  <si>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</si>
  <si>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</si>
  <si>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</si>
  <si>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</si>
  <si>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</si>
  <si>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</si>
  <si>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</si>
  <si>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</si>
  <si>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</si>
  <si>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</si>
  <si>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</si>
  <si>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</si>
  <si>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</si>
  <si>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</si>
  <si>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</si>
  <si>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</si>
  <si>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</si>
  <si>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</si>
  <si>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</si>
  <si>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</si>
  <si>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</si>
  <si>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</si>
  <si>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</si>
  <si>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</si>
  <si>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</si>
  <si>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</si>
  <si>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</si>
  <si>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</si>
  <si>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</si>
  <si>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</si>
  <si>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</si>
  <si>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</si>
  <si>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</si>
  <si>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</si>
  <si>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</si>
  <si>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</si>
  <si>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</si>
  <si>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</si>
  <si>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</si>
  <si>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</si>
  <si>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</si>
  <si>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</si>
  <si>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</si>
  <si>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</si>
  <si>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</si>
  <si>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</si>
  <si>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</si>
  <si>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</si>
  <si>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</si>
  <si>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</si>
  <si>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</si>
  <si>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</si>
  <si>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</si>
  <si>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</si>
  <si>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</si>
  <si>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</si>
  <si>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</si>
  <si>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</si>
  <si>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</si>
  <si>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</si>
  <si>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</si>
  <si>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</si>
  <si>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</si>
  <si>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</si>
  <si>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</si>
  <si>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</si>
  <si>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</si>
  <si>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</si>
  <si>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</si>
  <si>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</si>
  <si>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</si>
  <si>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</si>
  <si>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</si>
  <si>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</si>
  <si>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</si>
  <si>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</si>
  <si>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</si>
  <si>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</si>
  <si>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</si>
  <si>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</si>
  <si>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</si>
  <si>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</si>
  <si>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</si>
  <si>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</si>
  <si>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</si>
  <si>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</si>
  <si>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</si>
  <si>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</si>
  <si>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</si>
  <si>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</si>
  <si>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</si>
  <si>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</si>
  <si>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</si>
  <si>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</si>
  <si>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</si>
  <si>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</si>
  <si>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</si>
  <si>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</si>
  <si>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</si>
  <si>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</si>
  <si>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</si>
  <si>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</si>
  <si>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</si>
  <si>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</si>
  <si>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</si>
  <si>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</si>
  <si>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</si>
  <si>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</si>
  <si>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</si>
  <si>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</si>
  <si>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</si>
  <si>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</si>
  <si>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</si>
  <si>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</si>
  <si>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</si>
  <si>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</si>
  <si>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</si>
  <si>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</si>
  <si>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</si>
  <si>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</si>
  <si>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</si>
  <si>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</si>
  <si>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</si>
  <si>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</si>
  <si>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</si>
  <si>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</si>
  <si>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</si>
  <si>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</si>
  <si>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</si>
  <si>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</si>
  <si>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</si>
  <si>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</si>
  <si>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</si>
  <si>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</si>
  <si>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</si>
  <si>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</si>
  <si>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</si>
  <si>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</si>
  <si>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</si>
  <si>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</si>
  <si>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</si>
  <si>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</si>
  <si>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</si>
  <si>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</si>
  <si>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</si>
  <si>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</si>
  <si>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</si>
  <si>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</si>
  <si>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</si>
  <si>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</si>
  <si>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</si>
  <si>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</si>
  <si>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</si>
  <si>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</si>
  <si>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</si>
  <si>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</si>
  <si>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</si>
  <si>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</si>
  <si>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</si>
  <si>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</si>
  <si>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</si>
  <si>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</si>
  <si>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</si>
  <si>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</si>
  <si>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</si>
  <si>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</si>
  <si>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</si>
  <si>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</si>
  <si>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</si>
  <si>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</si>
  <si>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</si>
  <si>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</si>
  <si>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</si>
  <si>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</si>
  <si>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</si>
  <si>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</si>
  <si>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</si>
  <si>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</si>
  <si>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</si>
  <si>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</si>
  <si>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</si>
  <si>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</si>
  <si>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</si>
  <si>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</si>
  <si>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</si>
  <si>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</si>
  <si>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</si>
  <si>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</si>
  <si>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</si>
  <si>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</si>
  <si>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</si>
  <si>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</si>
  <si>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</si>
  <si>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</si>
  <si>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</si>
  <si>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</si>
  <si>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</si>
  <si>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</si>
  <si>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</si>
  <si>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</si>
  <si>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</si>
  <si>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</si>
  <si>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</si>
  <si>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</si>
  <si>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</si>
  <si>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</si>
  <si>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</si>
  <si>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</si>
  <si>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</si>
  <si>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</si>
  <si>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</si>
  <si>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</si>
  <si>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</si>
  <si>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</si>
  <si>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</si>
  <si>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</si>
  <si>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</si>
  <si>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</si>
  <si>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</si>
  <si>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</si>
  <si>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</si>
  <si>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</si>
  <si>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</si>
  <si>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</si>
  <si>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</si>
  <si>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</si>
  <si>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</si>
  <si>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</si>
  <si>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</si>
  <si>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</si>
  <si>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</si>
  <si>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</si>
  <si>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</si>
  <si>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</si>
  <si>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</si>
  <si>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</si>
  <si>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</si>
  <si>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</si>
  <si>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</si>
  <si>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</si>
  <si>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</si>
  <si>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</si>
  <si>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</si>
  <si>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</si>
  <si>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</si>
  <si>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</si>
  <si>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</si>
  <si>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</si>
  <si>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</si>
  <si>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</si>
  <si>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</si>
  <si>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</si>
  <si>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</si>
  <si>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</si>
  <si>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</si>
  <si>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</si>
  <si>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</si>
  <si>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</si>
  <si>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</si>
  <si>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</si>
  <si>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</si>
  <si>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</si>
  <si>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</si>
  <si>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</si>
  <si>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</si>
  <si>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</si>
  <si>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</si>
  <si>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</si>
  <si>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</si>
  <si>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</si>
  <si>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</si>
  <si>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</si>
  <si>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</si>
  <si>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</si>
  <si>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</si>
  <si>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</si>
  <si>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</si>
  <si>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</si>
  <si>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</si>
  <si>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</si>
  <si>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</si>
  <si>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</si>
  <si>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</si>
  <si>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</si>
  <si>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</si>
  <si>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</si>
  <si>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</si>
  <si>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</si>
  <si>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</si>
  <si>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</si>
  <si>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</si>
  <si>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</si>
  <si>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</si>
  <si>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</si>
  <si>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</si>
  <si>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</si>
  <si>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</si>
  <si>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</si>
  <si>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</si>
  <si>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</si>
  <si>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</si>
  <si>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</si>
  <si>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</si>
  <si>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</si>
  <si>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</si>
  <si>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</si>
  <si>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</si>
  <si>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</si>
  <si>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</si>
  <si>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</si>
  <si>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</si>
  <si>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</si>
  <si>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</si>
  <si>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</si>
  <si>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</si>
  <si>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</si>
  <si>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</si>
  <si>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</si>
  <si>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</si>
  <si>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</si>
  <si>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</si>
  <si>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</si>
  <si>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</si>
  <si>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</si>
  <si>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</si>
  <si>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</si>
  <si>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</si>
  <si>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</si>
  <si>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</si>
  <si>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</si>
  <si>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</si>
  <si>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</si>
  <si>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</si>
  <si>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</si>
  <si>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</si>
  <si>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</si>
  <si>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</si>
  <si>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</si>
  <si>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</si>
  <si>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</si>
  <si>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</si>
  <si>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</si>
  <si>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</si>
  <si>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</si>
  <si>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</si>
  <si>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</si>
  <si>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</si>
  <si>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</si>
  <si>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</si>
  <si>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</si>
  <si>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</si>
  <si>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</si>
  <si>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</si>
  <si>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</si>
  <si>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</si>
  <si>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</si>
  <si>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</si>
  <si>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</si>
  <si>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</si>
  <si>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</si>
  <si>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</si>
  <si>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</si>
  <si>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</si>
  <si>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</si>
  <si>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</si>
  <si>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</si>
  <si>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</si>
  <si>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</si>
  <si>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</si>
  <si>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</si>
  <si>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</si>
  <si>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</si>
  <si>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</si>
  <si>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</si>
  <si>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</si>
  <si>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</si>
  <si>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</si>
  <si>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</si>
  <si>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</si>
  <si>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</si>
  <si>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</si>
  <si>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</si>
  <si>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</si>
  <si>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</si>
  <si>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</si>
  <si>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</si>
  <si>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</si>
  <si>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</si>
  <si>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</si>
  <si>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</si>
  <si>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</si>
  <si>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</si>
  <si>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</si>
  <si>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</si>
  <si>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</si>
  <si>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</si>
  <si>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</si>
  <si>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</si>
  <si>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</si>
  <si>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</si>
  <si>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</si>
  <si>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</si>
  <si>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</si>
  <si>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</si>
  <si>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</si>
  <si>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</si>
  <si>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</si>
  <si>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</si>
  <si>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</si>
  <si>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</si>
  <si>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</si>
  <si>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</si>
  <si>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</si>
  <si>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</si>
  <si>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</si>
  <si>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</si>
  <si>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</si>
  <si>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</si>
  <si>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</si>
  <si>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</si>
  <si>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</si>
  <si>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</si>
  <si>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</si>
  <si>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</si>
  <si>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</si>
  <si>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</si>
  <si>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</si>
  <si>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</si>
  <si>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</si>
  <si>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</si>
  <si>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</si>
  <si>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</si>
  <si>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</si>
  <si>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</si>
  <si>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</si>
  <si>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</si>
  <si>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</si>
  <si>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</si>
  <si>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</si>
  <si>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</si>
  <si>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</si>
  <si>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</si>
  <si>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</si>
  <si>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</si>
  <si>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</si>
  <si>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</si>
  <si>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</si>
  <si>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</si>
  <si>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</si>
  <si>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</si>
  <si>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</si>
  <si>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</si>
  <si>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</si>
  <si>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</si>
  <si>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</si>
  <si>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</si>
  <si>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</si>
  <si>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</si>
  <si>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</si>
  <si>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</si>
  <si>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</si>
  <si>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</si>
  <si>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</si>
  <si>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</si>
  <si>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</si>
  <si>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</si>
  <si>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</si>
  <si>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</si>
  <si>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</si>
  <si>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</si>
  <si>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</si>
  <si>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</si>
  <si>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</si>
  <si>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</si>
  <si>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</si>
  <si>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</si>
  <si>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</si>
  <si>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</si>
  <si>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</si>
  <si>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</si>
  <si>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</si>
  <si>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</si>
  <si>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</si>
  <si>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</si>
  <si>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</si>
  <si>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</si>
  <si>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</si>
  <si>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</si>
  <si>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</si>
  <si>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</si>
  <si>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</si>
  <si>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</si>
  <si>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</si>
  <si>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</si>
  <si>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</si>
  <si>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</si>
  <si>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</si>
  <si>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</si>
  <si>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</si>
  <si>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</si>
  <si>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</si>
  <si>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</si>
  <si>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</si>
  <si>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</si>
  <si>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</si>
  <si>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</si>
  <si>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</si>
  <si>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</si>
  <si>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</si>
  <si>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</si>
  <si>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</si>
  <si>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</si>
  <si>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</si>
  <si>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</si>
  <si>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</si>
  <si>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</si>
  <si>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</si>
  <si>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</si>
  <si>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</si>
  <si>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</si>
  <si>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</si>
  <si>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</si>
  <si>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</si>
  <si>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</si>
  <si>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</si>
  <si>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</si>
  <si>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</si>
  <si>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</si>
  <si>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</si>
  <si>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</si>
  <si>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</si>
  <si>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</si>
  <si>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</si>
  <si>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</si>
  <si>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</si>
  <si>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</si>
  <si>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</si>
  <si>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</si>
  <si>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</si>
  <si>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</si>
  <si>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</si>
  <si>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</si>
  <si>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</si>
  <si>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</si>
  <si>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</si>
  <si>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</si>
  <si>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</si>
  <si>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</si>
  <si>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</si>
  <si>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</si>
  <si>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</si>
  <si>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</si>
  <si>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</si>
  <si>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</si>
  <si>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</si>
  <si>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</si>
  <si>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</si>
  <si>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</si>
  <si>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</si>
  <si>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</si>
  <si>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</si>
  <si>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</si>
  <si>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</si>
  <si>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</si>
  <si>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</si>
  <si>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</si>
  <si>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</si>
  <si>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</si>
  <si>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</si>
  <si>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</si>
  <si>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</si>
  <si>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</si>
  <si>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</si>
  <si>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</si>
  <si>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</si>
  <si>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</si>
  <si>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</si>
  <si>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</si>
  <si>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</si>
  <si>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</si>
  <si>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</si>
  <si>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</si>
  <si>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</si>
  <si>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</si>
  <si>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</si>
  <si>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</si>
  <si>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</si>
  <si>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</si>
  <si>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</si>
  <si>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</si>
  <si>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</si>
  <si>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</si>
  <si>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</si>
  <si>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</si>
  <si>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</si>
  <si>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</si>
  <si>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</si>
  <si>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</si>
  <si>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</si>
  <si>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</si>
  <si>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</si>
  <si>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</si>
  <si>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</si>
  <si>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</si>
  <si>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</si>
  <si>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</si>
  <si>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</si>
  <si>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</si>
  <si>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</si>
  <si>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</si>
  <si>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</si>
  <si>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</si>
  <si>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</si>
  <si>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</si>
  <si>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</si>
  <si>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</si>
  <si>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</si>
  <si>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</si>
  <si>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</si>
  <si>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</si>
  <si>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</si>
  <si>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</si>
  <si>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</si>
  <si>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</si>
  <si>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</si>
  <si>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</si>
  <si>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</si>
  <si>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</si>
  <si>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</si>
  <si>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</si>
  <si>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</si>
  <si>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</si>
  <si>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</si>
  <si>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</si>
  <si>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</si>
  <si>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</si>
  <si>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</si>
  <si>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</si>
  <si>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</si>
  <si>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</si>
  <si>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</si>
  <si>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</si>
  <si>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</si>
  <si>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</si>
  <si>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</si>
  <si>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</si>
  <si>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</si>
  <si>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</si>
  <si>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</si>
  <si>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</si>
  <si>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</si>
  <si>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</si>
  <si>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</si>
  <si>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</si>
  <si>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</si>
  <si>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</si>
  <si>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</si>
  <si>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</si>
  <si>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</si>
  <si>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</si>
  <si>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</si>
  <si>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</si>
  <si>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</si>
  <si>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</si>
  <si>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</si>
  <si>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</si>
  <si>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</si>
  <si>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</si>
  <si>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</si>
  <si>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</si>
  <si>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</si>
  <si>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</si>
  <si>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</si>
  <si>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</si>
  <si>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</si>
  <si>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</si>
  <si>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</si>
  <si>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</si>
  <si>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</si>
  <si>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</si>
  <si>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</si>
  <si>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</si>
  <si>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</si>
  <si>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</si>
  <si>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</si>
  <si>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</si>
  <si>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</si>
  <si>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</si>
  <si>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</si>
  <si>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</si>
  <si>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</si>
  <si>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</si>
  <si>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</si>
  <si>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</si>
  <si>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</si>
  <si>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</si>
  <si>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</si>
  <si>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</si>
  <si>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</si>
  <si>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</si>
  <si>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</si>
  <si>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</si>
  <si>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</si>
  <si>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</si>
  <si>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</si>
  <si>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</si>
  <si>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</si>
  <si>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</si>
  <si>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</si>
  <si>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</si>
  <si>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</si>
  <si>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</si>
  <si>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</si>
  <si>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</si>
  <si>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</si>
  <si>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</si>
  <si>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</si>
  <si>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</si>
  <si>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</si>
  <si>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</si>
  <si>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</si>
  <si>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</si>
  <si>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</si>
  <si>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</si>
  <si>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</si>
  <si>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</si>
  <si>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</si>
  <si>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</si>
  <si>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</si>
  <si>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</si>
  <si>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</si>
  <si>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</si>
  <si>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</si>
  <si>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</si>
  <si>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</si>
  <si>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</si>
  <si>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</si>
  <si>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</si>
  <si>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</si>
  <si>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</si>
  <si>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</si>
  <si>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</si>
  <si>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</si>
  <si>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</si>
  <si>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</si>
  <si>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</si>
  <si>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</si>
  <si>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</si>
  <si>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</si>
  <si>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</si>
  <si>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</si>
  <si>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</si>
  <si>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</si>
  <si>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</si>
  <si>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</si>
  <si>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</si>
  <si>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</si>
  <si>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</si>
  <si>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</si>
  <si>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</si>
  <si>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</si>
  <si>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</si>
  <si>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</si>
  <si>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</si>
  <si>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</si>
  <si>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</si>
  <si>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</si>
  <si>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</si>
  <si>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</si>
  <si>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</si>
  <si>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</si>
  <si>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</si>
  <si>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</si>
  <si>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</si>
  <si>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</si>
  <si>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</si>
  <si>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</si>
  <si>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</si>
  <si>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</si>
  <si>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</si>
  <si>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</si>
  <si>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</si>
  <si>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</si>
  <si>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</si>
  <si>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</si>
  <si>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</si>
  <si>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</si>
  <si>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</si>
  <si>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</si>
  <si>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</si>
  <si>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</si>
  <si>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</si>
  <si>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</si>
  <si>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</si>
  <si>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</si>
  <si>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</si>
  <si>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</si>
  <si>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</si>
  <si>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</si>
  <si>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</si>
  <si>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</si>
  <si>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</si>
  <si>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</si>
  <si>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</si>
  <si>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</si>
  <si>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</si>
  <si>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</si>
  <si>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</si>
  <si>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</si>
  <si>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</si>
  <si>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</si>
  <si>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</si>
  <si>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</si>
  <si>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</si>
  <si>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</si>
  <si>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</si>
  <si>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</si>
  <si>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</si>
  <si>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</si>
  <si>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</si>
  <si>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</si>
  <si>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</si>
  <si>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</si>
  <si>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</si>
  <si>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</si>
  <si>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</si>
  <si>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</si>
  <si>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</si>
  <si>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</si>
  <si>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</si>
  <si>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</si>
  <si>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</si>
  <si>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</si>
  <si>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</si>
  <si>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</si>
  <si>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</si>
  <si>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</si>
  <si>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</si>
  <si>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</si>
  <si>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</si>
  <si>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</si>
  <si>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</si>
  <si>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</si>
  <si>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</si>
  <si>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</si>
  <si>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</si>
  <si>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</si>
  <si>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</si>
  <si>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</si>
  <si>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</si>
  <si>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</si>
  <si>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</si>
  <si>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</si>
  <si>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</si>
  <si>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</si>
  <si>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</si>
  <si>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</si>
  <si>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</si>
  <si>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</si>
  <si>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</si>
  <si>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</si>
  <si>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</si>
  <si>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</si>
  <si>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</si>
  <si>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</si>
  <si>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</si>
  <si>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</si>
  <si>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</si>
  <si>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</si>
  <si>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</si>
  <si>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</si>
  <si>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</si>
  <si>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</si>
  <si>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</si>
  <si>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</si>
  <si>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</si>
  <si>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</si>
  <si>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</si>
  <si>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</si>
  <si>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</si>
  <si>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</si>
  <si>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</si>
  <si>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</si>
  <si>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</si>
  <si>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</si>
  <si>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</si>
  <si>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</si>
  <si>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</si>
  <si>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</si>
  <si>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</si>
  <si>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</si>
  <si>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</si>
  <si>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</si>
  <si>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</si>
  <si>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</si>
  <si>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</si>
  <si>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</si>
  <si>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</si>
  <si>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</si>
  <si>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</si>
  <si>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</si>
  <si>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</si>
  <si>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</si>
  <si>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</si>
  <si>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</si>
  <si>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</si>
  <si>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</si>
  <si>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</si>
  <si>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</si>
  <si>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</si>
  <si>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</si>
  <si>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</si>
  <si>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</si>
  <si>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</si>
  <si>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</si>
  <si>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</si>
  <si>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</si>
  <si>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</si>
  <si>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</si>
  <si>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</si>
  <si>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</si>
  <si>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</si>
  <si>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</si>
  <si>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</si>
  <si>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</si>
  <si>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</si>
  <si>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</si>
  <si>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</si>
  <si>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</si>
  <si>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</si>
  <si>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</si>
  <si>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</si>
  <si>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</si>
  <si>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</si>
  <si>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</si>
  <si>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</si>
  <si>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</si>
  <si>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</si>
  <si>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</si>
  <si>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</si>
  <si>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</si>
  <si>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</si>
  <si>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</si>
  <si>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</si>
  <si>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</si>
  <si>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</si>
  <si>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</si>
  <si>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</si>
  <si>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</si>
  <si>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</si>
  <si>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</si>
  <si>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</si>
  <si>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</si>
  <si>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</si>
  <si>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</si>
  <si>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</si>
  <si>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</si>
  <si>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</si>
  <si>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</si>
  <si>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</si>
  <si>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</si>
  <si>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</si>
  <si>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</si>
  <si>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</si>
  <si>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</si>
  <si>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</si>
  <si>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</si>
  <si>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</si>
  <si>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</si>
  <si>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</si>
  <si>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</si>
  <si>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</si>
  <si>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</si>
  <si>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</si>
  <si>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</si>
  <si>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</si>
  <si>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</si>
  <si>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</si>
  <si>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</si>
  <si>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</si>
  <si>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</si>
  <si>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</si>
  <si>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</si>
  <si>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</si>
  <si>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</si>
  <si>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</si>
  <si>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</si>
  <si>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</si>
  <si>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</si>
  <si>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</si>
  <si>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</si>
  <si>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</si>
  <si>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</si>
  <si>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</si>
  <si>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</si>
  <si>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</si>
  <si>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</si>
  <si>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</si>
  <si>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</si>
  <si>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</si>
  <si>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</si>
  <si>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</si>
  <si>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</si>
  <si>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</si>
  <si>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</si>
  <si>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</si>
  <si>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</si>
  <si>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</si>
  <si>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</si>
  <si>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</si>
  <si>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</si>
  <si>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</si>
  <si>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</si>
  <si>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</si>
  <si>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</si>
  <si>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</si>
  <si>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</si>
  <si>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</si>
  <si>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</si>
  <si>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</si>
  <si>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</si>
  <si>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</si>
  <si>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</si>
  <si>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</si>
  <si>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</si>
  <si>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</si>
  <si>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</si>
  <si>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</si>
  <si>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</si>
  <si>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</si>
  <si>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</si>
  <si>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</si>
  <si>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</si>
  <si>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</si>
  <si>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</si>
  <si>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</si>
  <si>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</si>
  <si>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</si>
  <si>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</si>
  <si>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</si>
  <si>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</si>
  <si>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</si>
  <si>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</si>
  <si>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</si>
  <si>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</si>
  <si>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</si>
  <si>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</si>
  <si>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</si>
  <si>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</si>
  <si>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</si>
  <si>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</si>
  <si>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</si>
  <si>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</si>
  <si>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</si>
  <si>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</si>
  <si>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</si>
  <si>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</si>
  <si>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</si>
  <si>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</si>
  <si>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</si>
  <si>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</si>
  <si>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</si>
  <si>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</si>
  <si>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</si>
  <si>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</si>
  <si>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</si>
  <si>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</si>
  <si>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</si>
  <si>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</si>
  <si>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</si>
  <si>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</si>
  <si>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</si>
  <si>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</si>
  <si>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</si>
  <si>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</si>
  <si>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</si>
  <si>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</si>
  <si>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</si>
  <si>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</si>
  <si>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</si>
  <si>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</si>
  <si>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</si>
  <si>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</si>
  <si>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</si>
  <si>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</si>
  <si>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</si>
  <si>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</si>
  <si>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</si>
  <si>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</si>
  <si>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</si>
  <si>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</si>
  <si>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</si>
  <si>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</si>
  <si>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</si>
  <si>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</si>
  <si>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</si>
  <si>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</si>
  <si>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</si>
  <si>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</si>
  <si>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</si>
  <si>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</si>
  <si>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</si>
  <si>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</si>
  <si>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</si>
  <si>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</si>
  <si>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</si>
  <si>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</si>
  <si>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</si>
  <si>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</si>
  <si>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</si>
  <si>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</si>
  <si>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</si>
  <si>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</si>
  <si>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</si>
  <si>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</si>
  <si>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</si>
  <si>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</si>
  <si>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</si>
  <si>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</si>
  <si>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</si>
  <si>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</si>
  <si>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</si>
  <si>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</si>
  <si>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</si>
  <si>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</si>
  <si>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</si>
  <si>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</si>
  <si>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</si>
  <si>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</si>
  <si>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</si>
  <si>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</si>
  <si>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</si>
  <si>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</si>
  <si>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</si>
  <si>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</si>
  <si>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</si>
  <si>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</si>
  <si>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</si>
  <si>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</si>
  <si>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</si>
  <si>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</si>
  <si>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</si>
  <si>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</si>
  <si>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</si>
  <si>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</si>
  <si>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</si>
  <si>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</si>
  <si>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</si>
  <si>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</si>
  <si>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</si>
  <si>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</si>
  <si>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</si>
  <si>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</si>
  <si>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</si>
  <si>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</si>
  <si>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</si>
  <si>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</si>
  <si>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</si>
  <si>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</si>
  <si>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</si>
  <si>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</si>
  <si>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</si>
  <si>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</si>
  <si>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</si>
  <si>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</si>
  <si>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</si>
  <si>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</si>
  <si>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</si>
  <si>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</si>
  <si>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</si>
  <si>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</si>
  <si>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</si>
  <si>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</si>
  <si>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</si>
  <si>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</si>
  <si>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</si>
  <si>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</si>
  <si>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</si>
  <si>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</si>
  <si>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</si>
  <si>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</si>
  <si>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</si>
  <si>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</si>
  <si>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</si>
  <si>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</si>
  <si>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</si>
  <si>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</si>
  <si>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</si>
  <si>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</si>
  <si>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</si>
  <si>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</si>
  <si>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</si>
  <si>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</si>
  <si>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</si>
  <si>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</si>
  <si>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</si>
  <si>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</si>
  <si>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</si>
  <si>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</si>
  <si>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</si>
  <si>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</si>
  <si>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</si>
  <si>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</si>
  <si>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</si>
  <si>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</si>
  <si>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</si>
  <si>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</si>
  <si>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</si>
  <si>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</si>
  <si>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</si>
  <si>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</si>
  <si>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</si>
  <si>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</si>
  <si>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</si>
  <si>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</si>
  <si>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</si>
  <si>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</si>
  <si>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</si>
  <si>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</si>
  <si>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</si>
  <si>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</si>
  <si>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</si>
  <si>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</si>
  <si>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</si>
  <si>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</si>
  <si>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</si>
  <si>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</si>
  <si>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</si>
  <si>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</si>
  <si>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</si>
  <si>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</si>
  <si>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</si>
  <si>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</si>
  <si>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</si>
  <si>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</si>
  <si>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</si>
  <si>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</si>
  <si>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</si>
  <si>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</si>
  <si>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</si>
  <si>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</si>
  <si>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</si>
  <si>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</si>
  <si>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</si>
  <si>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</si>
  <si>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</si>
  <si>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</si>
  <si>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</si>
  <si>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</si>
  <si>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</si>
  <si>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</si>
  <si>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</si>
  <si>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</si>
  <si>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</si>
  <si>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</si>
  <si>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</si>
  <si>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</si>
  <si>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</si>
  <si>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</si>
  <si>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</si>
  <si>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</si>
  <si>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</si>
  <si>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</si>
  <si>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</si>
  <si>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</si>
  <si>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</si>
  <si>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</si>
  <si>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</si>
  <si>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</si>
  <si>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</si>
  <si>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</si>
  <si>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</si>
  <si>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</si>
  <si>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</si>
  <si>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</si>
  <si>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</si>
  <si>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</si>
  <si>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</si>
  <si>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</si>
  <si>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</si>
  <si>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</si>
  <si>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</si>
  <si>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</si>
  <si>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</si>
  <si>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</si>
  <si>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</si>
  <si>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</si>
  <si>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</si>
  <si>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</si>
  <si>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</si>
  <si>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</si>
  <si>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</si>
  <si>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</si>
  <si>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</si>
  <si>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</si>
  <si>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</si>
  <si>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</si>
  <si>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</si>
  <si>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</si>
  <si>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</si>
  <si>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</si>
  <si>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</si>
  <si>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</si>
  <si>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</si>
  <si>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</si>
  <si>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</si>
  <si>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</si>
  <si>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</si>
  <si>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</si>
  <si>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</si>
  <si>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</si>
  <si>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</si>
  <si>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</si>
  <si>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</si>
  <si>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</si>
  <si>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</si>
  <si>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</si>
  <si>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</si>
  <si>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</si>
  <si>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</si>
  <si>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</si>
  <si>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</si>
  <si>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</si>
  <si>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</si>
  <si>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</si>
  <si>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</si>
  <si>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</si>
  <si>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</si>
  <si>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</si>
  <si>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</si>
  <si>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</si>
  <si>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</si>
  <si>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</si>
  <si>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</si>
  <si>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</si>
  <si>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</si>
  <si>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</si>
  <si>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</si>
  <si>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</si>
  <si>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</si>
  <si>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</si>
  <si>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</si>
  <si>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</si>
  <si>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</si>
  <si>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</si>
  <si>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</si>
  <si>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</si>
  <si>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</si>
  <si>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</si>
  <si>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</si>
  <si>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</si>
  <si>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</si>
  <si>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</si>
  <si>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</si>
  <si>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</si>
  <si>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</si>
  <si>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</si>
  <si>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</si>
  <si>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</si>
  <si>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</si>
  <si>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</si>
  <si>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</si>
  <si>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</si>
  <si>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</si>
  <si>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</si>
  <si>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</si>
  <si>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</si>
  <si>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</si>
  <si>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</si>
  <si>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</si>
  <si>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</si>
  <si>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</si>
  <si>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</si>
  <si>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</si>
  <si>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</si>
  <si>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</si>
  <si>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</si>
  <si>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</si>
  <si>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</si>
  <si>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</si>
  <si>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</si>
  <si>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</si>
  <si>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</si>
  <si>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</si>
  <si>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</si>
  <si>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</si>
  <si>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</si>
  <si>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</si>
  <si>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</si>
  <si>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</si>
  <si>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</si>
  <si>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</si>
  <si>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</si>
  <si>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</si>
  <si>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</si>
  <si>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</si>
  <si>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</si>
  <si>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</si>
  <si>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</si>
  <si>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</si>
  <si>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</si>
  <si>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</si>
  <si>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</si>
  <si>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</si>
  <si>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</si>
  <si>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</si>
  <si>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</si>
  <si>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</si>
  <si>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</si>
  <si>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</si>
  <si>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</si>
  <si>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</si>
  <si>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</si>
  <si>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</si>
  <si>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</si>
  <si>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</si>
  <si>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</si>
  <si>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</si>
  <si>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</si>
  <si>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</si>
  <si>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</si>
  <si>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</si>
  <si>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</si>
  <si>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</si>
  <si>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</si>
  <si>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</si>
  <si>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</si>
  <si>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</si>
  <si>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</si>
  <si>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</si>
  <si>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</si>
  <si>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</si>
  <si>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</si>
  <si>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</si>
  <si>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</si>
  <si>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</si>
  <si>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</si>
  <si>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</si>
  <si>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</si>
  <si>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</si>
  <si>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</si>
  <si>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</si>
  <si>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</si>
  <si>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</si>
  <si>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</si>
  <si>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</si>
  <si>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</si>
  <si>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</si>
  <si>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</si>
  <si>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</si>
  <si>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</si>
  <si>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</si>
  <si>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</si>
  <si>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</si>
  <si>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</si>
  <si>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</si>
  <si>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</si>
  <si>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</si>
  <si>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</si>
  <si>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</si>
  <si>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</si>
  <si>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</si>
  <si>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</si>
  <si>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</si>
  <si>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</si>
  <si>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</si>
  <si>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</si>
  <si>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</si>
  <si>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</si>
  <si>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</si>
  <si>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</si>
  <si>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</si>
  <si>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</si>
  <si>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</si>
  <si>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</si>
  <si>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</si>
  <si>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</si>
  <si>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</si>
  <si>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</si>
  <si>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</si>
  <si>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</si>
  <si>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</si>
  <si>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</si>
  <si>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</si>
  <si>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</si>
  <si>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</si>
  <si>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</si>
  <si>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</si>
  <si>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</si>
  <si>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</si>
  <si>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</si>
  <si>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</si>
  <si>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</si>
  <si>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</si>
  <si>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</si>
  <si>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</si>
  <si>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</si>
  <si>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</si>
  <si>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</si>
  <si>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</si>
  <si>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</si>
  <si>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</si>
  <si>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</si>
  <si>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</si>
  <si>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</si>
  <si>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</si>
  <si>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</si>
  <si>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</si>
  <si>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</si>
  <si>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</si>
  <si>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</si>
  <si>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</si>
  <si>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</si>
  <si>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</si>
  <si>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</si>
  <si>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</si>
  <si>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</si>
  <si>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</si>
  <si>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</si>
  <si>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</si>
  <si>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</si>
  <si>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</si>
  <si>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</si>
  <si>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</si>
  <si>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</si>
  <si>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</si>
  <si>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</si>
  <si>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</si>
  <si>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</si>
  <si>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</si>
  <si>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</si>
  <si>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</si>
  <si>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</si>
  <si>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</si>
  <si>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</si>
  <si>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</si>
  <si>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</si>
  <si>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</si>
  <si>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</si>
  <si>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</si>
  <si>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</si>
  <si>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</si>
  <si>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</si>
  <si>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</si>
  <si>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</si>
  <si>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</si>
  <si>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</si>
  <si>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</si>
  <si>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</si>
  <si>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</si>
  <si>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</si>
  <si>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</si>
  <si>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</si>
  <si>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</si>
  <si>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</si>
  <si>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</si>
  <si>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</si>
  <si>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</si>
  <si>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</si>
  <si>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</si>
  <si>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</si>
  <si>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</si>
  <si>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</si>
  <si>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</si>
  <si>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</si>
  <si>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</si>
  <si>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</si>
  <si>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</si>
  <si>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</si>
  <si>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</si>
  <si>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</si>
  <si>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</si>
  <si>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</si>
  <si>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</si>
  <si>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</si>
  <si>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</si>
  <si>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</si>
  <si>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</si>
  <si>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</si>
  <si>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</si>
  <si>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</si>
  <si>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</si>
  <si>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</si>
  <si>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</si>
  <si>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</si>
  <si>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</si>
  <si>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</si>
  <si>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</si>
  <si>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</si>
  <si>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</si>
  <si>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</si>
  <si>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</si>
  <si>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</si>
  <si>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</si>
  <si>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</si>
  <si>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</si>
  <si>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</si>
  <si>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</si>
  <si>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</si>
  <si>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</si>
  <si>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</si>
  <si>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</si>
  <si>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</si>
  <si>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</si>
  <si>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</si>
  <si>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</si>
  <si>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</si>
  <si>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</si>
  <si>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</si>
  <si>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</si>
  <si>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</si>
  <si>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</si>
  <si>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</si>
  <si>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</si>
  <si>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</si>
  <si>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</si>
  <si>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</si>
  <si>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</si>
  <si>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</si>
  <si>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</si>
  <si>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</si>
  <si>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</si>
  <si>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</si>
  <si>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</si>
  <si>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</si>
  <si>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</si>
  <si>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</si>
  <si>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</si>
  <si>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</si>
  <si>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</si>
  <si>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</si>
  <si>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</si>
  <si>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</si>
  <si>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</si>
  <si>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</si>
  <si>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</si>
  <si>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</si>
  <si>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</si>
  <si>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</si>
  <si>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</si>
  <si>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</si>
  <si>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</si>
  <si>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</si>
  <si>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</si>
  <si>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</si>
  <si>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</si>
  <si>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</si>
  <si>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</si>
  <si>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</si>
  <si>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</si>
  <si>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</si>
  <si>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</si>
  <si>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</si>
  <si>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</si>
  <si>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</si>
  <si>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</si>
  <si>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</si>
  <si>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</si>
  <si>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</si>
  <si>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</si>
  <si>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</si>
  <si>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</si>
  <si>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</si>
  <si>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</si>
  <si>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</si>
  <si>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</si>
  <si>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</si>
  <si>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</si>
  <si>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</si>
  <si>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</si>
  <si>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</si>
  <si>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</si>
  <si>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</si>
  <si>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</si>
  <si>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</si>
  <si>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</si>
  <si>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</si>
  <si>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</si>
  <si>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</si>
  <si>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</si>
  <si>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</si>
  <si>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</si>
  <si>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</si>
  <si>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</si>
  <si>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</si>
  <si>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</si>
  <si>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</si>
  <si>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</si>
  <si>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</si>
  <si>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</si>
  <si>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</si>
  <si>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</si>
  <si>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</si>
  <si>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</si>
  <si>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</si>
  <si>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</si>
  <si>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</si>
  <si>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</si>
  <si>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</si>
  <si>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</si>
  <si>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</si>
  <si>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</si>
  <si>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</si>
  <si>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</si>
  <si>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</si>
  <si>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</si>
  <si>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</si>
  <si>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</si>
  <si>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</si>
  <si>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</si>
  <si>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</si>
  <si>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</si>
  <si>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</si>
  <si>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</si>
  <si>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</si>
  <si>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</si>
  <si>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</si>
  <si>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</si>
  <si>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</si>
  <si>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</si>
  <si>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</si>
  <si>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</si>
  <si>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</si>
  <si>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</si>
  <si>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</si>
  <si>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</si>
  <si>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</si>
  <si>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</si>
  <si>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</si>
  <si>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</si>
  <si>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</si>
  <si>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</si>
  <si>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</si>
  <si>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</si>
  <si>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</si>
  <si>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</si>
  <si>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</si>
  <si>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</si>
  <si>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</si>
  <si>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</si>
  <si>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</si>
  <si>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</si>
  <si>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</si>
  <si>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</si>
  <si>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</si>
  <si>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</si>
  <si>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</si>
  <si>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</si>
  <si>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</si>
  <si>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</si>
  <si>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</si>
  <si>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</si>
  <si>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</si>
  <si>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</si>
  <si>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</si>
  <si>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</si>
  <si>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</si>
  <si>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</si>
  <si>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</si>
  <si>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</si>
  <si>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</si>
  <si>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</si>
  <si>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</si>
  <si>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</si>
  <si>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</si>
  <si>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</si>
  <si>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</si>
  <si>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</si>
  <si>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</si>
  <si>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</si>
  <si>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</si>
  <si>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</si>
  <si>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</si>
  <si>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</si>
  <si>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</si>
  <si>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</si>
  <si>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</si>
  <si>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</si>
  <si>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</si>
  <si>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</si>
  <si>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</si>
  <si>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</si>
  <si>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</si>
  <si>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</si>
  <si>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</si>
  <si>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</si>
  <si>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</si>
  <si>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</si>
  <si>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</si>
  <si>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</si>
  <si>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</si>
  <si>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</si>
  <si>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</si>
  <si>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</si>
  <si>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</si>
  <si>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</si>
  <si>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</si>
  <si>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</si>
  <si>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</si>
  <si>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</si>
  <si>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</si>
  <si>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</si>
  <si>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</si>
  <si>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</si>
  <si>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</si>
  <si>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</si>
  <si>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</si>
  <si>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</si>
  <si>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</si>
  <si>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</si>
  <si>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</si>
  <si>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</si>
  <si>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</si>
  <si>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</si>
  <si>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</si>
  <si>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</si>
  <si>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</si>
  <si>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</si>
  <si>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</si>
  <si>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</si>
  <si>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</si>
  <si>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</si>
  <si>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</si>
  <si>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</si>
  <si>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</si>
  <si>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</si>
  <si>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</si>
  <si>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</si>
  <si>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</si>
  <si>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</si>
  <si>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</si>
  <si>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</si>
  <si>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</si>
  <si>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</si>
  <si>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</si>
  <si>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</si>
  <si>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</si>
  <si>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</si>
  <si>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</si>
  <si>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</si>
  <si>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</si>
  <si>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</si>
  <si>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</si>
  <si>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</si>
  <si>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</si>
  <si>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</si>
  <si>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</si>
  <si>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</si>
  <si>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</si>
  <si>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</si>
  <si>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</si>
  <si>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</si>
  <si>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</si>
  <si>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</si>
  <si>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</si>
  <si>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</si>
  <si>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</si>
  <si>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</si>
  <si>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</si>
  <si>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</si>
  <si>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</si>
  <si>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</si>
  <si>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</si>
  <si>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</si>
  <si>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</si>
  <si>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</si>
  <si>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</si>
  <si>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</si>
  <si>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</si>
  <si>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</si>
  <si>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</si>
  <si>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</si>
  <si>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</si>
  <si>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</si>
  <si>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</si>
  <si>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</si>
  <si>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</si>
  <si>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</si>
  <si>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</si>
  <si>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</si>
  <si>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</si>
  <si>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</si>
  <si>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</si>
  <si>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</si>
  <si>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</si>
  <si>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</si>
  <si>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</si>
  <si>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</si>
  <si>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</si>
  <si>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</si>
  <si>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</si>
  <si>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</si>
  <si>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</si>
  <si>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</si>
  <si>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</si>
  <si>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</si>
  <si>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</si>
  <si>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</si>
  <si>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</si>
  <si>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</si>
  <si>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</si>
  <si>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</si>
  <si>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</si>
  <si>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</si>
  <si>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</si>
  <si>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</si>
  <si>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</si>
  <si>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</si>
  <si>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</si>
  <si>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</si>
  <si>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</si>
  <si>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</si>
  <si>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</si>
  <si>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</si>
  <si>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</si>
  <si>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</si>
  <si>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</si>
  <si>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</si>
  <si>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</si>
  <si>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</si>
  <si>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</si>
  <si>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</si>
  <si>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</si>
  <si>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</si>
  <si>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</si>
  <si>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</si>
  <si>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</si>
  <si>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</si>
  <si>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</si>
  <si>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</si>
  <si>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</si>
  <si>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</si>
  <si>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</si>
  <si>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</si>
  <si>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</si>
  <si>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</si>
  <si>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</si>
  <si>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</si>
  <si>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</si>
  <si>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</si>
  <si>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</si>
  <si>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</si>
  <si>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</si>
  <si>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</si>
  <si>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</si>
  <si>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</si>
  <si>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</si>
  <si>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</si>
  <si>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</si>
  <si>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</si>
  <si>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</si>
  <si>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</si>
  <si>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</si>
  <si>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</si>
  <si>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</si>
  <si>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</si>
  <si>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</si>
  <si>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</si>
  <si>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</si>
  <si>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</si>
  <si>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</si>
  <si>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</si>
  <si>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</si>
  <si>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</si>
  <si>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</si>
  <si>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</si>
  <si>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</si>
  <si>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</si>
  <si>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</si>
  <si>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</si>
  <si>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</si>
  <si>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</si>
  <si>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</si>
  <si>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</si>
  <si>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</si>
  <si>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</si>
  <si>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</si>
  <si>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</si>
  <si>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</si>
  <si>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</si>
  <si>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</si>
  <si>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</si>
  <si>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</si>
  <si>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</si>
  <si>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</si>
  <si>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</si>
  <si>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</si>
  <si>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</si>
  <si>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</si>
  <si>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</si>
  <si>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</si>
  <si>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</si>
  <si>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</si>
  <si>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</si>
  <si>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</si>
  <si>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</si>
  <si>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</si>
  <si>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</si>
  <si>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</si>
  <si>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</si>
  <si>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</si>
  <si>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</si>
  <si>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</si>
  <si>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</si>
  <si>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</si>
  <si>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</si>
  <si>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</si>
  <si>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</si>
  <si>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</si>
  <si>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</si>
  <si>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</si>
  <si>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</si>
  <si>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</si>
  <si>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</si>
  <si>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</si>
  <si>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</si>
  <si>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</si>
  <si>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</si>
  <si>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</si>
  <si>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</si>
  <si>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</si>
  <si>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</si>
  <si>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</si>
  <si>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</si>
  <si>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</si>
  <si>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</si>
  <si>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</si>
  <si>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</si>
  <si>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</si>
  <si>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</si>
  <si>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</si>
  <si>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</si>
  <si>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</si>
  <si>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</si>
  <si>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</si>
  <si>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</si>
  <si>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</si>
  <si>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</si>
  <si>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</si>
  <si>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</si>
  <si>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</si>
  <si>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</si>
  <si>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</si>
  <si>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</si>
  <si>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</si>
  <si>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</si>
  <si>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</si>
  <si>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</si>
  <si>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</si>
  <si>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</si>
  <si>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</si>
  <si>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</si>
  <si>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</si>
  <si>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</si>
  <si>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</si>
  <si>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</si>
  <si>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</si>
  <si>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</si>
  <si>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</si>
  <si>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</si>
  <si>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</si>
  <si>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</si>
  <si>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</si>
  <si>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</si>
  <si>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</si>
  <si>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</si>
  <si>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</si>
  <si>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</si>
  <si>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</si>
  <si>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</si>
  <si>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</si>
  <si>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</si>
  <si>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</si>
  <si>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</si>
  <si>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</si>
  <si>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</si>
  <si>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</si>
  <si>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</si>
  <si>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</si>
  <si>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</si>
  <si>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</si>
  <si>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</si>
  <si>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</si>
  <si>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</si>
  <si>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</si>
  <si>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</si>
  <si>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</si>
  <si>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</si>
  <si>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</si>
  <si>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</si>
  <si>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</si>
  <si>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</si>
  <si>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</si>
  <si>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</si>
  <si>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</si>
  <si>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</si>
  <si>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</si>
  <si>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</si>
  <si>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</si>
  <si>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</si>
  <si>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</si>
  <si>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</si>
  <si>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</si>
  <si>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</si>
  <si>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</si>
  <si>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</si>
  <si>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</si>
  <si>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</si>
  <si>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</si>
  <si>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</si>
  <si>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</si>
  <si>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</si>
  <si>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</si>
  <si>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</si>
  <si>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</si>
  <si>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</si>
  <si>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</si>
  <si>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</si>
  <si>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</si>
  <si>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</si>
  <si>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</si>
  <si>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</si>
  <si>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</si>
  <si>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</si>
  <si>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</si>
  <si>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</si>
  <si>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</si>
  <si>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</si>
  <si>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</si>
  <si>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</si>
  <si>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</si>
  <si>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</si>
  <si>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</si>
  <si>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</si>
  <si>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</si>
  <si>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</si>
  <si>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</si>
  <si>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</si>
  <si>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</si>
  <si>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</si>
  <si>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</si>
  <si>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</si>
  <si>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</si>
  <si>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</si>
  <si>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</si>
  <si>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</si>
  <si>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</si>
  <si>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</si>
  <si>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</si>
  <si>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</si>
  <si>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</si>
  <si>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</si>
  <si>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</si>
  <si>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</si>
  <si>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</si>
  <si>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</si>
  <si>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</si>
  <si>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</si>
  <si>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</si>
  <si>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</si>
  <si>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</si>
  <si>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</si>
  <si>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</si>
  <si>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</si>
  <si>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</si>
  <si>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</si>
  <si>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</si>
  <si>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</si>
  <si>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</si>
  <si>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</si>
  <si>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</si>
  <si>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</si>
  <si>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</si>
  <si>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</si>
  <si>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</si>
  <si>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</si>
  <si>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</si>
  <si>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</si>
  <si>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</si>
  <si>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</si>
  <si>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</si>
  <si>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</si>
  <si>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</si>
  <si>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</si>
  <si>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</si>
  <si>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</si>
  <si>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</si>
  <si>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</si>
  <si>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</si>
  <si>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</si>
  <si>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</si>
  <si>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</si>
  <si>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</si>
  <si>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</si>
  <si>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</si>
  <si>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</si>
  <si>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</si>
  <si>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</si>
  <si>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</si>
  <si>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</si>
  <si>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</si>
  <si>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</si>
  <si>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</si>
  <si>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</si>
  <si>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</si>
  <si>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</si>
  <si>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</si>
  <si>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</si>
  <si>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</si>
  <si>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</si>
  <si>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</si>
  <si>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</si>
  <si>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</si>
  <si>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</si>
  <si>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</si>
  <si>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</si>
  <si>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</si>
  <si>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</si>
  <si>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</si>
  <si>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</si>
  <si>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</si>
  <si>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</si>
  <si>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</si>
  <si>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</si>
  <si>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</si>
  <si>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</si>
  <si>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</si>
  <si>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</si>
  <si>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</si>
  <si>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</si>
  <si>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</si>
  <si>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</si>
  <si>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</si>
  <si>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</si>
  <si>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</si>
  <si>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</si>
  <si>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</si>
  <si>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</si>
  <si>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</si>
  <si>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</si>
  <si>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</si>
  <si>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</si>
  <si>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</si>
  <si>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</si>
  <si>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</si>
  <si>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</si>
  <si>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</si>
  <si>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</si>
  <si>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</si>
  <si>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</si>
  <si>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</si>
  <si>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</si>
  <si>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</si>
  <si>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</si>
  <si>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</si>
  <si>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</si>
  <si>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</si>
  <si>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</si>
  <si>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</si>
  <si>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</si>
  <si>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</si>
  <si>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</si>
  <si>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</si>
  <si>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</si>
  <si>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</si>
  <si>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</si>
  <si>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</si>
  <si>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</si>
  <si>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</si>
  <si>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</si>
  <si>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</si>
  <si>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</si>
  <si>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</si>
  <si>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</si>
  <si>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</si>
  <si>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</si>
  <si>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</si>
  <si>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</si>
  <si>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</si>
  <si>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</si>
  <si>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</si>
  <si>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</si>
  <si>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</si>
  <si>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</si>
  <si>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</si>
  <si>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</si>
  <si>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</si>
  <si>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</si>
  <si>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</si>
  <si>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</si>
  <si>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</si>
  <si>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</si>
  <si>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</si>
  <si>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</si>
  <si>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</si>
  <si>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</si>
  <si>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</si>
  <si>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</si>
  <si>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</si>
  <si>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</si>
  <si>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</si>
  <si>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</si>
  <si>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</si>
  <si>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</si>
  <si>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</si>
  <si>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</si>
  <si>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</si>
  <si>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</si>
  <si>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</si>
  <si>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</si>
  <si>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</si>
  <si>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</si>
  <si>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</si>
  <si>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</si>
  <si>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</si>
  <si>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</si>
  <si>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</si>
  <si>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</si>
  <si>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</si>
  <si>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</si>
  <si>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</si>
  <si>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</si>
  <si>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</si>
  <si>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</si>
  <si>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</si>
  <si>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</si>
  <si>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</si>
  <si>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</si>
  <si>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</si>
  <si>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</si>
  <si>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</si>
  <si>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</si>
  <si>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</si>
  <si>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</si>
  <si>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</si>
  <si>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</si>
  <si>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</si>
  <si>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</si>
  <si>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</si>
  <si>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</si>
  <si>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</si>
  <si>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</si>
  <si>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</si>
  <si>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</si>
  <si>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</si>
  <si>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</si>
  <si>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</si>
  <si>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</si>
  <si>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</si>
  <si>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</si>
  <si>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</si>
  <si>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</si>
  <si>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</si>
  <si>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</si>
  <si>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</si>
  <si>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</si>
  <si>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</si>
  <si>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</si>
  <si>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</si>
  <si>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</si>
  <si>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</si>
  <si>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</si>
  <si>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</si>
  <si>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</si>
  <si>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</si>
  <si>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</si>
  <si>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</si>
  <si>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</si>
  <si>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</si>
  <si>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</si>
  <si>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</si>
  <si>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</si>
  <si>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</si>
  <si>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</si>
  <si>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</si>
  <si>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</si>
  <si>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</si>
  <si>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</si>
  <si>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</si>
  <si>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</si>
  <si>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</si>
  <si>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</si>
  <si>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</si>
  <si>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</si>
  <si>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</si>
  <si>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</si>
  <si>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</si>
  <si>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</si>
  <si>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</si>
  <si>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</si>
  <si>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</si>
  <si>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</si>
  <si>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</si>
  <si>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</si>
  <si>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</si>
  <si>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</si>
  <si>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</si>
  <si>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</si>
  <si>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</si>
  <si>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</si>
  <si>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</si>
  <si>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</si>
  <si>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</si>
  <si>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</si>
  <si>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</si>
  <si>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</si>
  <si>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</si>
  <si>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</si>
  <si>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</si>
  <si>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</si>
  <si>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</si>
  <si>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</si>
  <si>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</si>
  <si>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</si>
  <si>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</si>
  <si>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</si>
  <si>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</si>
  <si>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</si>
  <si>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</si>
  <si>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</si>
  <si>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</si>
  <si>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</si>
  <si>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</si>
  <si>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</si>
  <si>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</si>
  <si>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</si>
  <si>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</si>
  <si>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</si>
  <si>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</si>
  <si>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</si>
  <si>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</si>
  <si>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</si>
  <si>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</si>
  <si>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</si>
  <si>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</si>
  <si>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</si>
  <si>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</si>
  <si>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</si>
  <si>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</si>
  <si>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</si>
  <si>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</si>
  <si>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</si>
  <si>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</si>
  <si>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</si>
  <si>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</si>
  <si>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</si>
  <si>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</si>
  <si>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</si>
  <si>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</si>
  <si>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</si>
  <si>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</si>
  <si>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</si>
  <si>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</si>
  <si>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</si>
  <si>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</si>
  <si>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</si>
  <si>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</si>
  <si>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</si>
  <si>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</si>
  <si>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</si>
  <si>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</si>
  <si>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</si>
  <si>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</si>
  <si>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</si>
  <si>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</si>
  <si>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</si>
  <si>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</si>
  <si>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</si>
  <si>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</si>
  <si>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</si>
  <si>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</si>
  <si>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</si>
  <si>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</si>
  <si>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</si>
  <si>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</si>
  <si>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</si>
  <si>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</si>
  <si>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</si>
  <si>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</si>
  <si>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</si>
  <si>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</si>
  <si>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</si>
  <si>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</si>
  <si>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</si>
  <si>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</si>
  <si>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</si>
  <si>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</si>
  <si>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</si>
  <si>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</si>
  <si>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</si>
  <si>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</si>
  <si>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</si>
  <si>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</si>
  <si>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</si>
  <si>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</si>
  <si>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</si>
  <si>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</si>
  <si>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</si>
  <si>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</si>
  <si>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</si>
  <si>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</si>
  <si>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</si>
  <si>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</si>
  <si>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</si>
  <si>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</si>
  <si>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</si>
  <si>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</si>
  <si>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</si>
  <si>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</si>
  <si>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</si>
  <si>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</si>
  <si>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</si>
  <si>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</si>
  <si>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</si>
  <si>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</si>
  <si>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</si>
  <si>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</si>
  <si>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</si>
  <si>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</si>
  <si>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</si>
  <si>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</si>
  <si>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</si>
  <si>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</si>
  <si>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</si>
  <si>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</si>
  <si>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</si>
  <si>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</si>
  <si>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</si>
  <si>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</si>
  <si>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</si>
  <si>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</si>
  <si>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</si>
  <si>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</si>
  <si>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</si>
  <si>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</si>
  <si>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</si>
  <si>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</si>
  <si>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</si>
  <si>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</si>
  <si>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</si>
  <si>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</si>
  <si>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</si>
  <si>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</si>
  <si>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</si>
  <si>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</si>
  <si>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</si>
  <si>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</si>
  <si>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</si>
  <si>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</si>
  <si>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</si>
  <si>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</si>
  <si>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</si>
  <si>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</si>
  <si>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</si>
  <si>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</si>
  <si>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</si>
  <si>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</si>
  <si>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</si>
  <si>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</si>
  <si>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</si>
  <si>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</si>
  <si>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</si>
  <si>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</si>
  <si>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</si>
  <si>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</si>
  <si>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</si>
  <si>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</si>
  <si>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</si>
  <si>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</si>
  <si>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</si>
  <si>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</si>
  <si>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</si>
  <si>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</si>
  <si>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</si>
  <si>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</si>
  <si>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</si>
  <si>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</si>
  <si>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</si>
  <si>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</si>
  <si>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</si>
  <si>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</si>
  <si>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</si>
  <si>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</si>
  <si>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</si>
  <si>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</si>
  <si>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</si>
  <si>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</si>
  <si>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</si>
  <si>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</si>
  <si>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</si>
  <si>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</si>
  <si>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</si>
  <si>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</si>
  <si>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</si>
  <si>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</si>
  <si>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</si>
  <si>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</si>
  <si>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</si>
  <si>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</si>
  <si>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</si>
  <si>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</si>
  <si>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</si>
  <si>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</si>
  <si>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</si>
  <si>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</si>
  <si>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</si>
  <si>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</si>
  <si>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</si>
  <si>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</si>
  <si>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</si>
  <si>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</si>
  <si>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</si>
  <si>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</si>
  <si>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</si>
  <si>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</si>
  <si>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</si>
  <si>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</si>
  <si>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</si>
  <si>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</si>
  <si>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</si>
  <si>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</si>
  <si>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</si>
  <si>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</si>
  <si>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</si>
  <si>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</si>
  <si>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</si>
  <si>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</si>
  <si>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</si>
  <si>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</si>
  <si>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</si>
  <si>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</si>
  <si>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</si>
  <si>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</si>
  <si>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</si>
  <si>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</si>
  <si>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</si>
  <si>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</si>
  <si>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</si>
  <si>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</si>
  <si>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</si>
  <si>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</si>
  <si>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</si>
  <si>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</si>
  <si>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</si>
  <si>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</si>
  <si>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</si>
  <si>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</si>
  <si>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</si>
  <si>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</si>
  <si>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</si>
  <si>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</si>
  <si>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</si>
  <si>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</si>
  <si>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</si>
  <si>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</si>
  <si>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</si>
  <si>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</si>
  <si>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</si>
  <si>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</si>
  <si>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</si>
  <si>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</si>
  <si>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</si>
  <si>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</si>
  <si>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</si>
  <si>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</si>
  <si>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</si>
  <si>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</si>
  <si>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</si>
  <si>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</si>
  <si>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</si>
  <si>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</si>
  <si>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</si>
  <si>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</si>
  <si>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</si>
  <si>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</si>
  <si>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</si>
  <si>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</si>
  <si>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</si>
  <si>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</si>
  <si>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</si>
  <si>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</si>
  <si>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</si>
  <si>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</si>
  <si>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</si>
  <si>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</si>
  <si>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</si>
  <si>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</si>
  <si>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</si>
  <si>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</si>
  <si>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</si>
  <si>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</si>
  <si>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</si>
  <si>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</si>
  <si>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</si>
  <si>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</si>
  <si>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</si>
  <si>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</si>
  <si>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</si>
  <si>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</si>
  <si>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</si>
  <si>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</si>
  <si>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</si>
  <si>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</si>
  <si>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</si>
  <si>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</si>
  <si>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</si>
  <si>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</si>
  <si>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</si>
  <si>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</si>
  <si>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</si>
  <si>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</si>
  <si>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</si>
  <si>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</si>
  <si>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</si>
  <si>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</si>
  <si>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</si>
  <si>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</si>
  <si>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</si>
  <si>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</si>
  <si>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</si>
  <si>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</si>
  <si>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</si>
  <si>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</si>
  <si>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</si>
  <si>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</si>
  <si>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</si>
  <si>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</si>
  <si>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</si>
  <si>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</si>
  <si>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</si>
  <si>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</si>
  <si>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</si>
  <si>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</si>
  <si>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</si>
  <si>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</si>
  <si>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</si>
  <si>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</si>
  <si>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</si>
  <si>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</si>
  <si>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</si>
  <si>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</si>
  <si>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</si>
  <si>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</si>
  <si>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</si>
  <si>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</si>
  <si>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</si>
  <si>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</si>
  <si>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</si>
  <si>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</si>
  <si>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</si>
  <si>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</si>
  <si>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</si>
  <si>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</si>
  <si>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</si>
  <si>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</si>
  <si>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</si>
  <si>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</si>
  <si>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</si>
  <si>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</si>
  <si>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</si>
  <si>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</si>
  <si>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</si>
  <si>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</si>
  <si>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</si>
  <si>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</si>
  <si>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</si>
  <si>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</si>
  <si>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</si>
  <si>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</si>
  <si>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</si>
  <si>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</si>
  <si>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</si>
  <si>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</si>
  <si>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</si>
  <si>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</si>
  <si>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</si>
  <si>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</si>
  <si>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</si>
  <si>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</si>
  <si>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</si>
  <si>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</si>
  <si>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</si>
  <si>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</si>
  <si>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</si>
  <si>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</si>
  <si>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</si>
  <si>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</si>
  <si>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</si>
  <si>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</si>
  <si>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</si>
  <si>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</si>
  <si>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</si>
  <si>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</si>
  <si>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</si>
  <si>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</si>
  <si>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</si>
  <si>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</si>
  <si>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</si>
  <si>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</si>
  <si>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</si>
  <si>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</si>
  <si>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</si>
  <si>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</si>
  <si>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</si>
  <si>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</si>
  <si>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</si>
  <si>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</si>
  <si>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</si>
  <si>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</si>
  <si>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</si>
  <si>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</si>
  <si>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</si>
  <si>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</si>
  <si>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</si>
  <si>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</si>
  <si>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</si>
  <si>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</si>
  <si>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</si>
  <si>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</si>
  <si>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</si>
  <si>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</si>
  <si>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</si>
  <si>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</si>
  <si>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</si>
  <si>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</si>
  <si>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</si>
  <si>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</si>
  <si>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</si>
  <si>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</si>
  <si>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</si>
  <si>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</si>
  <si>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</si>
  <si>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</si>
  <si>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</si>
  <si>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</si>
  <si>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</si>
  <si>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</si>
  <si>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</si>
  <si>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</si>
  <si>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</si>
  <si>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</si>
  <si>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</si>
  <si>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</si>
  <si>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</si>
  <si>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</si>
  <si>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</si>
  <si>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</si>
  <si>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</si>
  <si>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</si>
  <si>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</si>
  <si>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</si>
  <si>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</si>
  <si>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</si>
  <si>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</si>
  <si>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</si>
  <si>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</si>
  <si>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</si>
  <si>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</si>
  <si>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</si>
  <si>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</si>
  <si>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</si>
  <si>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</si>
  <si>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</si>
  <si>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</si>
  <si>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</si>
  <si>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</si>
  <si>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</si>
  <si>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</si>
  <si>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</si>
  <si>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</si>
  <si>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</si>
  <si>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</si>
  <si>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</si>
  <si>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</si>
  <si>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</si>
  <si>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</si>
  <si>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</si>
  <si>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</si>
  <si>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</si>
  <si>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</si>
  <si>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</si>
  <si>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</si>
  <si>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</si>
  <si>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</si>
  <si>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</si>
  <si>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</si>
  <si>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</si>
  <si>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</si>
  <si>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</si>
  <si>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</si>
  <si>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</si>
  <si>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</si>
  <si>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</si>
  <si>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</si>
  <si>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</si>
  <si>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</si>
  <si>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</si>
  <si>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</si>
  <si>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</si>
  <si>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</si>
  <si>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</si>
  <si>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</si>
  <si>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</si>
  <si>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</si>
  <si>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</si>
  <si>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</si>
  <si>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</si>
  <si>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</si>
  <si>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</si>
  <si>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</si>
  <si>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</si>
  <si>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</si>
  <si>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</si>
  <si>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</si>
  <si>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</si>
  <si>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</si>
  <si>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</si>
  <si>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</si>
  <si>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</si>
  <si>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</si>
  <si>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</si>
  <si>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</si>
  <si>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</si>
  <si>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</si>
  <si>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</si>
  <si>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</si>
  <si>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</si>
  <si>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</si>
  <si>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</si>
  <si>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</si>
  <si>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</si>
  <si>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</si>
  <si>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</si>
  <si>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</si>
  <si>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</si>
  <si>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</si>
  <si>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</si>
  <si>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</si>
  <si>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</si>
  <si>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</si>
  <si>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</si>
  <si>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</si>
  <si>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</si>
  <si>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</si>
  <si>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</si>
  <si>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</si>
  <si>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</si>
  <si>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</si>
  <si>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</si>
  <si>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</si>
  <si>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</si>
  <si>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</si>
  <si>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</si>
  <si>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</si>
  <si>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</si>
  <si>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</si>
  <si>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</si>
  <si>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</si>
  <si>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</si>
  <si>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</si>
  <si>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</si>
  <si>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</si>
  <si>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</si>
  <si>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</si>
  <si>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</si>
  <si>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</si>
  <si>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</si>
  <si>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</si>
  <si>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</si>
  <si>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</si>
  <si>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</si>
  <si>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</si>
  <si>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</si>
  <si>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</si>
  <si>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</si>
  <si>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</si>
  <si>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</si>
  <si>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</si>
  <si>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</si>
  <si>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</si>
  <si>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</si>
  <si>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</si>
  <si>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</si>
  <si>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</si>
  <si>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</si>
  <si>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</si>
  <si>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</si>
  <si>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</si>
  <si>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</si>
  <si>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</si>
  <si>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</si>
  <si>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</si>
  <si>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</si>
  <si>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</si>
  <si>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</si>
  <si>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</si>
  <si>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</si>
  <si>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</si>
  <si>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</si>
  <si>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</si>
  <si>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</si>
  <si>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</si>
  <si>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</si>
  <si>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</si>
  <si>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</si>
  <si>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</si>
  <si>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</si>
  <si>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</si>
  <si>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</si>
  <si>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</si>
  <si>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</si>
  <si>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</si>
  <si>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</si>
  <si>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</si>
  <si>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</si>
  <si>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</si>
  <si>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</si>
  <si>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</si>
  <si>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</si>
  <si>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</si>
  <si>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</si>
  <si>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</si>
  <si>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</si>
  <si>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</si>
  <si>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</si>
  <si>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</si>
  <si>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</si>
  <si>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</si>
  <si>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</si>
  <si>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</si>
  <si>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</si>
  <si>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</si>
  <si>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</si>
  <si>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</si>
  <si>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</si>
  <si>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</si>
  <si>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</si>
  <si>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</si>
  <si>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</si>
  <si>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</si>
  <si>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</si>
  <si>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</si>
  <si>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</si>
  <si>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</si>
  <si>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</si>
  <si>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</si>
  <si>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</si>
  <si>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</si>
  <si>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</si>
  <si>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</si>
  <si>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</si>
  <si>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</si>
  <si>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</si>
  <si>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</si>
  <si>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</si>
  <si>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</si>
  <si>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</si>
  <si>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</si>
  <si>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</si>
  <si>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</si>
  <si>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</si>
  <si>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</si>
  <si>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</si>
  <si>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</si>
  <si>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</si>
  <si>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</si>
  <si>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</si>
  <si>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</si>
  <si>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</si>
  <si>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</si>
  <si>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</si>
  <si>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</si>
  <si>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</si>
  <si>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</si>
  <si>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</si>
  <si>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</si>
  <si>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</si>
  <si>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</si>
  <si>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</si>
  <si>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</si>
  <si>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</si>
  <si>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</si>
  <si>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</si>
  <si>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</si>
  <si>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</si>
  <si>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</si>
  <si>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</si>
  <si>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</si>
  <si>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</si>
  <si>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</si>
  <si>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</si>
  <si>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</si>
  <si>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</si>
  <si>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</si>
  <si>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</si>
  <si>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</si>
  <si>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</si>
  <si>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</si>
  <si>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</si>
  <si>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</si>
  <si>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</si>
  <si>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</si>
  <si>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</si>
  <si>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</si>
  <si>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</si>
  <si>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</si>
  <si>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</si>
  <si>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</si>
  <si>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</si>
  <si>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</si>
  <si>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</si>
  <si>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</si>
  <si>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</si>
  <si>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</si>
  <si>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</si>
  <si>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</si>
  <si>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</si>
  <si>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</si>
  <si>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</si>
  <si>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</si>
  <si>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</si>
  <si>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</si>
  <si>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</si>
  <si>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</si>
  <si>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</si>
  <si>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</si>
  <si>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</si>
  <si>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</si>
  <si>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</si>
  <si>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</si>
  <si>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</si>
  <si>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</si>
  <si>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</si>
  <si>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</si>
  <si>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</si>
  <si>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</si>
  <si>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</si>
  <si>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</si>
  <si>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</si>
  <si>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</si>
  <si>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</si>
  <si>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</si>
  <si>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</si>
  <si>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</si>
  <si>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</si>
  <si>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</si>
  <si>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</si>
  <si>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</si>
  <si>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</si>
  <si>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</si>
  <si>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</si>
  <si>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</si>
  <si>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</si>
  <si>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</si>
  <si>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</si>
  <si>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</si>
  <si>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</si>
  <si>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</si>
  <si>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</si>
  <si>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</si>
  <si>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</si>
  <si>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</si>
  <si>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</si>
  <si>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</si>
  <si>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</si>
  <si>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</si>
  <si>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</si>
  <si>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</si>
  <si>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</si>
  <si>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</si>
  <si>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</si>
  <si>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</si>
  <si>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</si>
  <si>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</si>
  <si>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</si>
  <si>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</si>
  <si>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</si>
  <si>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</si>
  <si>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</si>
  <si>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</si>
  <si>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</si>
  <si>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</si>
  <si>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</si>
  <si>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</si>
  <si>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</si>
  <si>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</si>
  <si>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</si>
  <si>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</si>
  <si>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</si>
  <si>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</si>
  <si>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</si>
  <si>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</si>
  <si>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</si>
  <si>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</si>
  <si>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</si>
  <si>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</si>
  <si>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</si>
  <si>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</si>
  <si>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</si>
  <si>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</si>
  <si>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</si>
  <si>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</si>
  <si>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</si>
  <si>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</si>
  <si>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</si>
  <si>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</si>
  <si>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</si>
  <si>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</si>
  <si>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</si>
  <si>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</si>
  <si>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</si>
  <si>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</si>
  <si>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</si>
  <si>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</si>
  <si>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</si>
  <si>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</si>
  <si>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</si>
  <si>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</si>
  <si>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</si>
  <si>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</si>
  <si>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</si>
  <si>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</si>
  <si>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</si>
  <si>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</si>
  <si>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</si>
  <si>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</si>
  <si>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</si>
  <si>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</si>
  <si>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</si>
  <si>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</si>
  <si>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</si>
  <si>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</si>
  <si>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</si>
  <si>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</si>
  <si>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</si>
  <si>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</si>
  <si>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</si>
  <si>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</si>
  <si>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</si>
  <si>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</si>
  <si>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</si>
  <si>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</si>
  <si>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</si>
  <si>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</si>
  <si>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</si>
  <si>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</si>
  <si>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</si>
  <si>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</si>
  <si>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</si>
  <si>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</si>
  <si>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</si>
  <si>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</si>
  <si>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</si>
  <si>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</si>
  <si>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</si>
  <si>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</si>
  <si>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</si>
  <si>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</si>
  <si>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</si>
  <si>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</si>
  <si>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</si>
  <si>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</si>
  <si>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</si>
  <si>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</si>
  <si>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</si>
  <si>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</si>
  <si>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</si>
  <si>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</si>
  <si>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</si>
  <si>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</si>
  <si>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</si>
  <si>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</si>
  <si>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</si>
  <si>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</si>
  <si>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</si>
  <si>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</si>
  <si>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</si>
  <si>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</si>
  <si>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</si>
  <si>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</si>
  <si>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</si>
  <si>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</si>
  <si>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</si>
  <si>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</si>
  <si>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</si>
  <si>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</si>
  <si>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</si>
  <si>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</si>
  <si>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</si>
  <si>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</si>
  <si>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</si>
  <si>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</si>
  <si>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</si>
  <si>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</si>
  <si>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</si>
  <si>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</si>
  <si>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</si>
  <si>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</si>
  <si>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</si>
  <si>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</si>
  <si>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</si>
  <si>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</si>
  <si>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</si>
  <si>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</si>
  <si>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</si>
  <si>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</si>
  <si>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</si>
  <si>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</si>
  <si>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</si>
  <si>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</si>
  <si>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</si>
  <si>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</si>
  <si>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</si>
  <si>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</si>
  <si>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</si>
  <si>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</si>
  <si>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</si>
  <si>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</si>
  <si>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</si>
  <si>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</si>
  <si>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</si>
  <si>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</si>
  <si>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</si>
  <si>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</si>
  <si>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</si>
  <si>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</si>
  <si>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</si>
  <si>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</si>
  <si>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</si>
  <si>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</si>
  <si>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</si>
  <si>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</si>
  <si>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</si>
  <si>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</si>
  <si>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</si>
  <si>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</si>
  <si>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</si>
  <si>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</si>
  <si>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</si>
  <si>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</si>
  <si>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</si>
  <si>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</si>
  <si>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</si>
  <si>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</si>
  <si>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</si>
  <si>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</si>
  <si>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</si>
  <si>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</si>
  <si>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</si>
  <si>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</si>
  <si>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</si>
  <si>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</si>
  <si>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</si>
  <si>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</si>
  <si>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</si>
  <si>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</si>
  <si>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</si>
  <si>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</si>
  <si>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</si>
  <si>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</si>
  <si>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</si>
  <si>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</si>
  <si>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</si>
  <si>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</si>
  <si>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</si>
  <si>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</si>
  <si>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</si>
  <si>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</si>
  <si>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</si>
  <si>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</si>
  <si>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</si>
  <si>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</si>
  <si>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</si>
  <si>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</si>
  <si>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</si>
  <si>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</si>
  <si>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</si>
  <si>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</si>
  <si>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</si>
  <si>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</si>
  <si>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</si>
  <si>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</si>
  <si>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</si>
  <si>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</si>
  <si>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</si>
  <si>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</si>
  <si>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</si>
  <si>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</si>
  <si>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</si>
  <si>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</si>
  <si>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</si>
  <si>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</si>
  <si>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</si>
  <si>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</si>
  <si>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</si>
  <si>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</si>
  <si>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</si>
  <si>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</si>
  <si>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</si>
  <si>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</si>
  <si>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</si>
  <si>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</si>
  <si>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</si>
  <si>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</si>
  <si>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</si>
  <si>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</si>
  <si>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</si>
  <si>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</si>
  <si>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</si>
  <si>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</si>
  <si>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</si>
  <si>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</si>
  <si>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</si>
  <si>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</si>
  <si>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</si>
  <si>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</si>
  <si>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</si>
  <si>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</si>
  <si>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</si>
  <si>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</si>
  <si>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</si>
  <si>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</si>
  <si>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</si>
  <si>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</si>
  <si>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</si>
  <si>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</si>
  <si>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</si>
  <si>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</si>
  <si>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</si>
  <si>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</si>
  <si>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</si>
  <si>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</si>
  <si>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</si>
  <si>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</si>
  <si>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</si>
  <si>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</si>
  <si>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</si>
  <si>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</si>
  <si>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</si>
  <si>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</si>
  <si>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</si>
  <si>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</si>
  <si>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</si>
  <si>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</si>
  <si>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</si>
  <si>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</si>
  <si>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</si>
  <si>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</si>
  <si>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</si>
  <si>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</si>
  <si>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</si>
  <si>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</si>
  <si>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</si>
  <si>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</si>
  <si>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</si>
  <si>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</si>
  <si>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</si>
  <si>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</si>
  <si>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</si>
  <si>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</si>
  <si>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</si>
  <si>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</si>
  <si>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</si>
  <si>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</si>
  <si>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</si>
  <si>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</si>
  <si>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</si>
  <si>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</si>
  <si>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</si>
  <si>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</si>
  <si>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</si>
  <si>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</si>
  <si>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</si>
  <si>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</si>
  <si>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</si>
  <si>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</si>
  <si>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</si>
  <si>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</si>
  <si>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</si>
  <si>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</si>
  <si>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</si>
  <si>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</si>
  <si>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</si>
  <si>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</si>
  <si>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</si>
  <si>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</si>
  <si>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</si>
  <si>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</si>
  <si>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</si>
  <si>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</si>
  <si>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</si>
  <si>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</si>
  <si>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</si>
  <si>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</si>
  <si>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</si>
  <si>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</si>
  <si>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</si>
  <si>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</si>
  <si>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</si>
  <si>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</si>
  <si>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</si>
  <si>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</si>
  <si>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</si>
  <si>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</si>
  <si>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</si>
  <si>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</si>
  <si>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</si>
  <si>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</si>
  <si>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</si>
  <si>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</si>
  <si>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</si>
  <si>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</si>
  <si>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</si>
  <si>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</si>
  <si>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</si>
  <si>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</si>
  <si>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</si>
  <si>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</si>
  <si>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</si>
  <si>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</si>
  <si>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</si>
  <si>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</si>
  <si>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</si>
  <si>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</si>
  <si>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</si>
  <si>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</si>
  <si>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</si>
  <si>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</si>
  <si>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</si>
  <si>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</si>
  <si>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</si>
  <si>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</si>
  <si>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</si>
  <si>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</si>
  <si>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</si>
  <si>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</si>
  <si>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</si>
  <si>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</si>
  <si>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</si>
  <si>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</si>
  <si>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</si>
  <si>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</si>
  <si>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</si>
  <si>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</si>
  <si>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</si>
  <si>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</si>
  <si>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</si>
  <si>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</si>
  <si>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</si>
  <si>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</si>
  <si>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</si>
  <si>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</si>
  <si>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</si>
  <si>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</si>
  <si>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</si>
  <si>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</si>
  <si>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</si>
  <si>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</si>
  <si>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</si>
  <si>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</si>
  <si>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</si>
  <si>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</si>
  <si>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</si>
  <si>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</si>
  <si>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</si>
  <si>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</si>
  <si>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</si>
  <si>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</si>
  <si>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</si>
  <si>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</si>
  <si>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</si>
  <si>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</si>
  <si>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</si>
  <si>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</si>
  <si>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</si>
  <si>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</si>
  <si>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</si>
  <si>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</si>
  <si>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</si>
  <si>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</si>
  <si>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</si>
  <si>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</si>
  <si>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</si>
  <si>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</si>
  <si>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</si>
  <si>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</si>
  <si>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</si>
  <si>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</si>
  <si>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</si>
  <si>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</si>
  <si>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</si>
  <si>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</si>
  <si>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</si>
  <si>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</si>
  <si>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</si>
  <si>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</si>
  <si>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</si>
  <si>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</si>
  <si>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</si>
  <si>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</si>
  <si>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</si>
  <si>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</si>
  <si>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</si>
  <si>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</si>
  <si>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</si>
  <si>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</si>
  <si>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</si>
  <si>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</si>
  <si>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</si>
  <si>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</si>
  <si>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</si>
  <si>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</si>
  <si>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</si>
  <si>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</si>
  <si>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</si>
  <si>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</si>
  <si>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</si>
  <si>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</si>
  <si>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</si>
  <si>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</si>
  <si>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</si>
  <si>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</si>
  <si>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</si>
  <si>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</si>
  <si>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</si>
  <si>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</si>
  <si>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</si>
  <si>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</si>
  <si>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</si>
  <si>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</si>
  <si>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</si>
  <si>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</si>
  <si>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</si>
  <si>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</si>
  <si>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</si>
  <si>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</si>
  <si>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</si>
  <si>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</si>
  <si>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</si>
  <si>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</si>
  <si>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</si>
  <si>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</si>
  <si>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</si>
  <si>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</si>
  <si>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</si>
  <si>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</si>
  <si>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</si>
  <si>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</si>
  <si>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</si>
  <si>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</si>
  <si>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</si>
  <si>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</si>
  <si>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</si>
  <si>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</si>
  <si>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</si>
  <si>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</si>
  <si>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</si>
  <si>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</si>
  <si>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</si>
  <si>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</si>
  <si>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</si>
  <si>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</si>
  <si>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</si>
  <si>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</si>
  <si>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</si>
  <si>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</si>
  <si>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</si>
  <si>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</si>
  <si>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</si>
  <si>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</si>
  <si>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</si>
  <si>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</si>
  <si>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</si>
  <si>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</si>
  <si>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</si>
  <si>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</si>
  <si>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</si>
  <si>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</si>
  <si>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</si>
  <si>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</si>
  <si>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</si>
  <si>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</si>
  <si>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</si>
  <si>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</si>
  <si>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</si>
  <si>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</si>
  <si>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</si>
  <si>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</si>
  <si>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</si>
  <si>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</si>
  <si>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</si>
  <si>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</si>
  <si>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</si>
  <si>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</si>
  <si>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</si>
  <si>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</si>
  <si>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</si>
  <si>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</si>
  <si>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</si>
  <si>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</si>
  <si>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</si>
  <si>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</si>
  <si>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</si>
  <si>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</si>
  <si>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</si>
  <si>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</si>
  <si>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</si>
  <si>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</si>
  <si>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</si>
  <si>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</si>
  <si>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</si>
  <si>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</si>
  <si>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</si>
  <si>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</si>
  <si>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</si>
  <si>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</si>
  <si>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</si>
  <si>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</si>
  <si>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</si>
  <si>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</si>
  <si>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</si>
  <si>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</si>
  <si>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</si>
  <si>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</si>
  <si>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</si>
  <si>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</si>
  <si>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</si>
  <si>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</si>
  <si>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</si>
  <si>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</si>
  <si>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</si>
  <si>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</si>
  <si>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</si>
  <si>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</si>
  <si>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</si>
  <si>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</si>
  <si>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</si>
  <si>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</si>
  <si>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</si>
  <si>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</si>
  <si>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</si>
  <si>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</si>
  <si>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</si>
  <si>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</si>
  <si>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</si>
  <si>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</si>
  <si>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</si>
  <si>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</si>
  <si>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</si>
  <si>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</si>
  <si>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</si>
  <si>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</si>
  <si>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</si>
  <si>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</si>
  <si>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</si>
  <si>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</si>
  <si>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</si>
  <si>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</si>
  <si>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</si>
  <si>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</si>
  <si>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</si>
  <si>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</si>
  <si>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</si>
  <si>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</si>
  <si>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</si>
  <si>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</si>
  <si>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</si>
  <si>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</si>
  <si>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</si>
  <si>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</si>
  <si>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</si>
  <si>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</si>
  <si>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</si>
  <si>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</si>
  <si>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</si>
  <si>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</si>
  <si>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</si>
  <si>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</si>
  <si>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</si>
  <si>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</si>
  <si>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</si>
  <si>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</si>
  <si>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</si>
  <si>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</si>
  <si>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</si>
  <si>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</si>
  <si>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</si>
  <si>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</si>
  <si>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</si>
  <si>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</si>
  <si>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</si>
  <si>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</si>
  <si>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</si>
  <si>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</si>
  <si>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</si>
  <si>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</si>
  <si>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</si>
  <si>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</si>
  <si>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</si>
  <si>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</si>
  <si>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</si>
  <si>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</si>
  <si>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</si>
  <si>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</si>
  <si>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</si>
  <si>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</si>
  <si>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</si>
  <si>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</si>
  <si>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</si>
  <si>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</si>
  <si>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</si>
  <si>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</si>
  <si>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</si>
  <si>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</si>
  <si>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</si>
  <si>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</si>
  <si>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</si>
  <si>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</si>
  <si>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</si>
  <si>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</si>
  <si>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</si>
  <si>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</si>
  <si>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</si>
  <si>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</si>
  <si>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</si>
  <si>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</si>
  <si>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</si>
  <si>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</si>
  <si>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</si>
  <si>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</si>
  <si>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</si>
  <si>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</si>
  <si>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</si>
  <si>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</si>
  <si>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</si>
  <si>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</si>
  <si>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</si>
  <si>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</si>
  <si>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</si>
  <si>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</si>
  <si>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</si>
  <si>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</si>
  <si>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</si>
  <si>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</si>
  <si>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</si>
  <si>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</si>
  <si>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</si>
  <si>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</si>
  <si>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</si>
  <si>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</si>
  <si>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</si>
  <si>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</si>
  <si>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</si>
  <si>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</si>
  <si>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</si>
  <si>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</si>
  <si>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</si>
  <si>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</si>
  <si>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</si>
  <si>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</si>
  <si>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</si>
  <si>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</si>
  <si>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</si>
  <si>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</si>
  <si>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</si>
  <si>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</si>
  <si>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</si>
  <si>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</si>
  <si>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</si>
  <si>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</si>
  <si>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</si>
  <si>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</si>
  <si>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</si>
  <si>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</si>
  <si>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</si>
  <si>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</si>
  <si>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</si>
  <si>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</si>
  <si>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</si>
  <si>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</si>
  <si>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</si>
  <si>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</si>
  <si>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</si>
  <si>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</si>
  <si>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</si>
  <si>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</si>
  <si>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</si>
  <si>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</si>
  <si>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</si>
  <si>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</si>
  <si>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</si>
  <si>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</si>
  <si>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</si>
  <si>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</si>
  <si>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</si>
  <si>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</si>
  <si>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</si>
  <si>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</si>
  <si>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</si>
  <si>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</si>
  <si>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</si>
  <si>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</si>
  <si>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</si>
  <si>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</si>
  <si>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</si>
  <si>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</si>
  <si>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</si>
  <si>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</si>
  <si>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</si>
  <si>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</si>
  <si>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</si>
  <si>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</si>
  <si>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</si>
  <si>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</si>
  <si>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</si>
  <si>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</si>
  <si>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</si>
  <si>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</si>
  <si>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</si>
  <si>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</si>
  <si>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</si>
  <si>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</si>
  <si>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</si>
  <si>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</si>
  <si>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</si>
  <si>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</si>
  <si>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</si>
  <si>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</si>
  <si>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</si>
  <si>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</si>
  <si>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</si>
  <si>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</si>
  <si>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</si>
  <si>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</si>
  <si>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</si>
  <si>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</si>
  <si>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</si>
  <si>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</si>
  <si>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</si>
  <si>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</si>
  <si>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</si>
  <si>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</si>
  <si>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</si>
  <si>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</si>
  <si>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</si>
  <si>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</si>
  <si>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</si>
  <si>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</si>
  <si>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</si>
  <si>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</si>
  <si>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</si>
  <si>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</si>
  <si>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</si>
  <si>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</si>
  <si>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</si>
  <si>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</si>
  <si>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</si>
  <si>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</si>
  <si>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</si>
  <si>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</si>
  <si>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</si>
  <si>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</si>
  <si>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</si>
  <si>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</si>
  <si>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</si>
  <si>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</si>
  <si>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</si>
  <si>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</si>
  <si>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</si>
  <si>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</si>
  <si>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</si>
  <si>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</si>
  <si>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</si>
  <si>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</si>
  <si>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</si>
  <si>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</si>
  <si>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</si>
  <si>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</si>
  <si>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</si>
  <si>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</si>
  <si>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</si>
  <si>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</si>
  <si>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</si>
  <si>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</si>
  <si>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</si>
  <si>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</si>
  <si>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</si>
  <si>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</si>
  <si>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</si>
  <si>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</si>
  <si>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</si>
  <si>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</si>
  <si>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</si>
  <si>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</si>
  <si>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</si>
  <si>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</si>
  <si>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</si>
  <si>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</si>
  <si>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</si>
  <si>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</si>
  <si>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</si>
  <si>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</si>
  <si>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</si>
  <si>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</si>
  <si>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</si>
  <si>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</si>
  <si>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</si>
  <si>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</si>
  <si>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</si>
  <si>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</si>
  <si>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</si>
  <si>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</si>
  <si>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</si>
  <si>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</si>
  <si>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</si>
  <si>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</si>
  <si>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</si>
  <si>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</si>
  <si>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</si>
  <si>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</si>
  <si>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</si>
  <si>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</si>
  <si>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</si>
  <si>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</si>
  <si>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</si>
  <si>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</si>
  <si>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</si>
  <si>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</si>
  <si>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</si>
  <si>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</si>
  <si>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</si>
  <si>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</si>
  <si>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</si>
  <si>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</si>
  <si>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</si>
  <si>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</si>
  <si>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</si>
  <si>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</si>
  <si>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</si>
  <si>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</si>
  <si>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</si>
  <si>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</si>
  <si>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</si>
  <si>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</si>
  <si>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</si>
  <si>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</si>
  <si>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</si>
  <si>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</si>
  <si>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</si>
  <si>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</si>
  <si>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</si>
  <si>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</si>
  <si>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</si>
  <si>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</si>
  <si>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</si>
  <si>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</si>
  <si>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</si>
  <si>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</si>
  <si>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</si>
  <si>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</si>
  <si>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</si>
  <si>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</si>
  <si>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</si>
  <si>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</si>
  <si>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</si>
  <si>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</si>
  <si>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</si>
  <si>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</si>
  <si>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</si>
  <si>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</si>
  <si>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</si>
  <si>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</si>
  <si>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</si>
  <si>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</si>
  <si>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</si>
  <si>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</si>
  <si>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</si>
  <si>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</si>
  <si>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</si>
  <si>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</si>
  <si>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</si>
  <si>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</si>
  <si>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</si>
  <si>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</si>
  <si>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</si>
  <si>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</si>
  <si>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</si>
  <si>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</si>
  <si>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</si>
  <si>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</si>
  <si>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</si>
  <si>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</si>
  <si>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</si>
  <si>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</si>
  <si>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</si>
  <si>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</si>
  <si>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</si>
  <si>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</si>
  <si>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</si>
  <si>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</si>
  <si>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</si>
  <si>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</si>
  <si>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</si>
  <si>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</si>
  <si>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</si>
  <si>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</si>
  <si>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</si>
  <si>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</si>
  <si>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</si>
  <si>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</si>
  <si>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</si>
  <si>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</si>
  <si>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</si>
  <si>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</si>
  <si>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</si>
  <si>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</si>
  <si>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</si>
  <si>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</si>
  <si>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</si>
  <si>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</si>
  <si>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</si>
  <si>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</si>
  <si>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</si>
  <si>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</si>
  <si>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</si>
  <si>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</si>
  <si>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</si>
  <si>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</si>
  <si>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</si>
  <si>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</si>
  <si>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</si>
  <si>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</si>
  <si>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</si>
  <si>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</si>
  <si>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</si>
  <si>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</si>
  <si>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</si>
  <si>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</si>
  <si>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</si>
  <si>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</si>
  <si>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</si>
  <si>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</si>
  <si>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</si>
  <si>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</si>
  <si>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</si>
  <si>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</si>
  <si>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</si>
  <si>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</si>
  <si>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</si>
  <si>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</si>
  <si>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</si>
  <si>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</si>
  <si>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</si>
  <si>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</si>
  <si>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</si>
  <si>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</si>
  <si>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</si>
  <si>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</si>
  <si>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</si>
  <si>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</si>
  <si>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</si>
  <si>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</si>
  <si>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</si>
  <si>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</si>
  <si>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</si>
  <si>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</si>
  <si>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</si>
  <si>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</si>
  <si>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</si>
  <si>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</si>
  <si>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</si>
  <si>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</si>
  <si>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</si>
  <si>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</si>
  <si>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</si>
  <si>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</si>
  <si>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</si>
  <si>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</si>
  <si>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</si>
  <si>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</si>
  <si>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</si>
  <si>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</si>
  <si>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</si>
  <si>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</si>
  <si>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</si>
  <si>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</si>
  <si>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</si>
  <si>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</si>
  <si>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</si>
  <si>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</si>
  <si>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</si>
  <si>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</si>
  <si>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</si>
  <si>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</si>
  <si>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</si>
  <si>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</si>
  <si>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</si>
  <si>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</si>
  <si>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</si>
  <si>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</si>
  <si>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</si>
  <si>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</si>
  <si>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</si>
  <si>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</si>
  <si>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</si>
  <si>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</si>
  <si>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</si>
  <si>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</si>
  <si>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</si>
  <si>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</si>
  <si>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</si>
  <si>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</si>
  <si>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</si>
  <si>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</si>
  <si>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</si>
  <si>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</si>
  <si>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</si>
  <si>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</si>
  <si>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</si>
  <si>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</si>
  <si>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</si>
  <si>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</si>
  <si>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</si>
  <si>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</si>
  <si>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</si>
  <si>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</si>
  <si>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</si>
  <si>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</si>
  <si>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</si>
  <si>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</si>
  <si>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</si>
  <si>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</si>
  <si>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</si>
  <si>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</si>
  <si>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</si>
  <si>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</si>
  <si>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</si>
  <si>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</si>
  <si>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</si>
  <si>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</si>
  <si>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</si>
  <si>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</si>
  <si>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</si>
  <si>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</si>
  <si>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</si>
  <si>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</si>
  <si>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</si>
  <si>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</si>
  <si>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</si>
  <si>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</si>
  <si>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</si>
  <si>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</si>
  <si>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</si>
  <si>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</si>
  <si>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</si>
  <si>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</si>
  <si>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</si>
  <si>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</si>
  <si>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</si>
  <si>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</si>
  <si>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</si>
  <si>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</si>
  <si>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</si>
  <si>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</si>
  <si>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</si>
  <si>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</si>
  <si>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</si>
  <si>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</si>
  <si>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</si>
  <si>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</si>
  <si>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</si>
  <si>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</si>
  <si>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</si>
  <si>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</si>
  <si>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</si>
  <si>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</si>
  <si>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</si>
  <si>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</si>
  <si>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</si>
  <si>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</si>
  <si>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</si>
  <si>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</si>
  <si>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</si>
  <si>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</si>
  <si>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</si>
  <si>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</si>
  <si>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</si>
  <si>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</si>
  <si>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</si>
  <si>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</si>
  <si>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</si>
  <si>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</si>
  <si>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</si>
  <si>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</si>
  <si>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</si>
  <si>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</si>
  <si>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</si>
  <si>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</si>
  <si>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</si>
  <si>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</si>
  <si>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</si>
  <si>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</si>
  <si>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</si>
  <si>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</si>
  <si>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</si>
  <si>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</si>
  <si>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</si>
  <si>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</si>
  <si>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</si>
  <si>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</si>
  <si>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</si>
  <si>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</si>
  <si>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</si>
  <si>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</si>
  <si>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</si>
  <si>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</si>
  <si>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</si>
  <si>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</si>
  <si>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</si>
  <si>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</si>
  <si>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</si>
  <si>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</si>
  <si>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</si>
  <si>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</si>
  <si>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</si>
  <si>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</si>
  <si>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</si>
  <si>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</si>
  <si>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</si>
  <si>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</si>
  <si>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</si>
  <si>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</si>
  <si>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</si>
  <si>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</si>
  <si>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</si>
  <si>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</si>
  <si>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</si>
  <si>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</si>
  <si>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</si>
  <si>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</si>
  <si>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</si>
  <si>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</si>
  <si>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</si>
  <si>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</si>
  <si>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</si>
  <si>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</si>
  <si>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</si>
  <si>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</si>
  <si>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</si>
  <si>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</si>
  <si>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</si>
  <si>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</si>
  <si>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</si>
  <si>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</si>
  <si>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</si>
  <si>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</si>
  <si>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</si>
  <si>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</si>
  <si>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</si>
  <si>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</si>
  <si>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</si>
  <si>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</si>
  <si>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</si>
  <si>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</si>
  <si>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</si>
  <si>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</si>
  <si>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</si>
  <si>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</si>
  <si>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</si>
  <si>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</si>
  <si>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</si>
  <si>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</si>
  <si>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</si>
  <si>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</si>
  <si>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</si>
  <si>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</si>
  <si>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</si>
  <si>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</si>
  <si>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</si>
  <si>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</si>
  <si>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</si>
  <si>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</si>
  <si>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</si>
  <si>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</si>
  <si>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</si>
  <si>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</si>
  <si>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</si>
  <si>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</si>
  <si>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</si>
  <si>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</si>
  <si>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</si>
  <si>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</si>
  <si>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</si>
  <si>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</si>
  <si>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</si>
  <si>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</si>
  <si>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</si>
  <si>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</si>
  <si>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</si>
  <si>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</si>
  <si>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</si>
  <si>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</si>
  <si>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</si>
  <si>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</si>
  <si>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</si>
  <si>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</si>
  <si>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</si>
  <si>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</si>
  <si>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</si>
  <si>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</si>
  <si>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</si>
  <si>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</si>
  <si>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</si>
  <si>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</si>
  <si>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</si>
  <si>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</si>
  <si>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</si>
  <si>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</si>
  <si>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</si>
  <si>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</si>
  <si>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</si>
  <si>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</si>
  <si>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</si>
  <si>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</si>
  <si>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</si>
  <si>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</si>
  <si>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</si>
  <si>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</si>
  <si>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</si>
  <si>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</si>
  <si>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</si>
  <si>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</si>
  <si>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</si>
  <si>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</si>
  <si>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</si>
  <si>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</si>
  <si>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</si>
  <si>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</si>
  <si>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</si>
  <si>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</si>
  <si>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</si>
  <si>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</si>
  <si>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</si>
  <si>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</si>
  <si>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</si>
  <si>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</si>
  <si>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</si>
  <si>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</si>
  <si>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</si>
  <si>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</si>
  <si>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</si>
  <si>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</si>
  <si>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</si>
  <si>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</si>
  <si>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</si>
  <si>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</si>
  <si>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</si>
  <si>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</si>
  <si>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</si>
  <si>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</si>
  <si>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</si>
  <si>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</si>
  <si>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</si>
  <si>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</si>
  <si>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</si>
  <si>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</si>
  <si>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</si>
  <si>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</si>
  <si>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</si>
  <si>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</si>
  <si>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</si>
  <si>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</si>
  <si>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</si>
  <si>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</si>
  <si>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</si>
  <si>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</si>
  <si>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</si>
  <si>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</si>
  <si>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</si>
  <si>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</si>
  <si>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</si>
  <si>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</si>
  <si>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</si>
  <si>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</si>
  <si>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</si>
  <si>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</si>
  <si>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</si>
  <si>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</si>
  <si>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</si>
  <si>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</si>
  <si>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</si>
  <si>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</si>
  <si>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</si>
  <si>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</si>
  <si>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</si>
  <si>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</si>
  <si>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</si>
  <si>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</si>
  <si>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</si>
  <si>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</si>
  <si>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</si>
  <si>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</si>
  <si>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</si>
  <si>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</si>
  <si>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</si>
  <si>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</si>
  <si>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</si>
  <si>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</si>
  <si>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</si>
  <si>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</si>
  <si>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</si>
  <si>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</si>
  <si>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</si>
  <si>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</si>
  <si>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</si>
  <si>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</si>
  <si>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</si>
  <si>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</si>
  <si>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</si>
  <si>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</si>
  <si>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</si>
  <si>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</si>
  <si>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</si>
  <si>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</si>
  <si>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</si>
  <si>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</si>
  <si>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</si>
  <si>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</si>
  <si>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</si>
  <si>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</si>
  <si>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</si>
  <si>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</si>
  <si>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</si>
  <si>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</si>
  <si>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</si>
  <si>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</si>
  <si>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</si>
  <si>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</si>
  <si>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</si>
  <si>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</si>
  <si>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</si>
  <si>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</si>
  <si>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</si>
  <si>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</si>
  <si>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</si>
  <si>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</si>
  <si>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</si>
  <si>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</si>
  <si>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</si>
  <si>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</si>
  <si>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</si>
  <si>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</si>
  <si>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</si>
  <si>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</si>
  <si>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</si>
  <si>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</si>
  <si>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</si>
  <si>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</si>
  <si>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</si>
  <si>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</si>
  <si>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</si>
  <si>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</si>
  <si>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</si>
  <si>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</si>
  <si>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</si>
  <si>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</si>
  <si>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</si>
  <si>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</si>
  <si>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</si>
  <si>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</si>
  <si>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</si>
  <si>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</si>
  <si>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</si>
  <si>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</si>
  <si>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</si>
  <si>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</si>
  <si>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</si>
  <si>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</si>
  <si>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</si>
  <si>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</si>
  <si>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</si>
  <si>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</si>
  <si>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</si>
  <si>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</si>
  <si>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</si>
  <si>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</si>
  <si>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</si>
  <si>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</si>
  <si>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</si>
  <si>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</si>
  <si>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</si>
  <si>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</si>
  <si>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</si>
  <si>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</si>
  <si>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</si>
  <si>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</si>
  <si>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</si>
  <si>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</si>
  <si>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</si>
  <si>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</si>
  <si>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</si>
  <si>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</si>
  <si>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</si>
  <si>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</si>
  <si>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</si>
  <si>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</si>
  <si>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</si>
  <si>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</si>
  <si>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</si>
  <si>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</si>
  <si>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</si>
  <si>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</si>
  <si>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</si>
  <si>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</si>
  <si>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</si>
  <si>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</si>
  <si>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</si>
  <si>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</si>
  <si>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</si>
  <si>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</si>
  <si>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</si>
  <si>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</si>
  <si>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</si>
  <si>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</si>
  <si>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</si>
  <si>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</si>
  <si>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</si>
  <si>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</si>
  <si>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</si>
  <si>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</si>
  <si>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</si>
  <si>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</si>
  <si>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</si>
  <si>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</si>
  <si>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</si>
  <si>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</si>
  <si>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</si>
  <si>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</si>
  <si>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</si>
  <si>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</si>
  <si>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</si>
  <si>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</si>
  <si>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</si>
  <si>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</si>
  <si>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</si>
  <si>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</si>
  <si>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</si>
  <si>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</si>
  <si>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</si>
  <si>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</si>
  <si>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</si>
  <si>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</si>
  <si>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</si>
  <si>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</si>
  <si>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</si>
  <si>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</si>
  <si>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</si>
  <si>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</si>
  <si>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</si>
  <si>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</si>
  <si>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</si>
  <si>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</si>
  <si>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</si>
  <si>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</si>
  <si>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</si>
  <si>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</si>
  <si>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</si>
  <si>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</si>
  <si>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</si>
  <si>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</si>
  <si>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</si>
  <si>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</si>
  <si>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</si>
  <si>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</si>
  <si>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</si>
  <si>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</si>
  <si>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</si>
  <si>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</si>
  <si>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</si>
  <si>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</si>
  <si>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</si>
  <si>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</si>
  <si>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</si>
  <si>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</si>
  <si>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</si>
  <si>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</si>
  <si>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</si>
  <si>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</si>
  <si>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</si>
  <si>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</si>
  <si>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</si>
  <si>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</si>
  <si>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</si>
  <si>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</si>
  <si>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</si>
  <si>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</si>
  <si>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</si>
  <si>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</si>
  <si>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</si>
  <si>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</si>
  <si>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</si>
  <si>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</si>
  <si>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</si>
  <si>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</si>
  <si>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</si>
  <si>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</si>
  <si>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</si>
  <si>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</si>
  <si>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</si>
  <si>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</si>
  <si>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</si>
  <si>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</si>
  <si>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</si>
  <si>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</si>
  <si>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</si>
  <si>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</si>
  <si>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</si>
  <si>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</si>
  <si>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</si>
  <si>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</si>
  <si>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</si>
  <si>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</si>
  <si>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</si>
  <si>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</si>
  <si>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</si>
  <si>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</si>
  <si>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</si>
  <si>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</si>
  <si>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</si>
  <si>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</si>
  <si>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</si>
  <si>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</si>
  <si>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</si>
  <si>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</si>
  <si>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</si>
  <si>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</si>
  <si>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</si>
  <si>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</si>
  <si>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</si>
  <si>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</si>
  <si>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</si>
  <si>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</si>
  <si>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</si>
  <si>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</si>
  <si>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</si>
  <si>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</si>
  <si>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</si>
  <si>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</si>
  <si>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</si>
  <si>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</si>
  <si>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</si>
  <si>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</si>
  <si>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</si>
  <si>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</si>
  <si>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</si>
  <si>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</si>
  <si>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</si>
  <si>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</si>
  <si>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</si>
  <si>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</si>
  <si>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</si>
  <si>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</si>
  <si>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</si>
  <si>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</si>
  <si>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</si>
  <si>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</si>
  <si>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</si>
  <si>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</si>
  <si>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</si>
  <si>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</si>
  <si>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</si>
  <si>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</si>
  <si>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</si>
  <si>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</si>
  <si>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</si>
  <si>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</si>
  <si>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</si>
  <si>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</si>
  <si>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</si>
  <si>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</si>
  <si>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</si>
  <si>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</si>
  <si>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</si>
  <si>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</si>
  <si>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</si>
  <si>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</si>
  <si>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</si>
  <si>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</si>
  <si>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</si>
  <si>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</si>
  <si>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</si>
  <si>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</si>
  <si>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</si>
  <si>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</si>
  <si>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</si>
  <si>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</si>
  <si>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</si>
  <si>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</si>
  <si>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</si>
  <si>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</si>
  <si>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</si>
  <si>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</si>
  <si>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</si>
  <si>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</si>
  <si>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</si>
  <si>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</si>
  <si>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</si>
  <si>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</si>
  <si>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</si>
  <si>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</si>
  <si>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</si>
  <si>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</si>
  <si>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</si>
  <si>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</si>
  <si>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</si>
  <si>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</si>
  <si>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</si>
  <si>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</si>
  <si>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</si>
  <si>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</si>
  <si>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</si>
  <si>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</si>
  <si>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</si>
  <si>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</si>
  <si>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</si>
  <si>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</si>
  <si>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</si>
  <si>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</si>
  <si>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</si>
  <si>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</si>
  <si>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</si>
  <si>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</si>
  <si>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</si>
  <si>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</si>
  <si>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</si>
  <si>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</si>
  <si>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</si>
  <si>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</si>
  <si>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</si>
  <si>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</si>
  <si>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</si>
  <si>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</si>
  <si>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</si>
  <si>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</si>
  <si>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</si>
  <si>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</si>
  <si>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</si>
  <si>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</si>
  <si>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</si>
  <si>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</si>
  <si>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</si>
  <si>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</si>
  <si>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</si>
  <si>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</si>
  <si>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</si>
  <si>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</si>
  <si>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</si>
  <si>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</si>
  <si>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</si>
  <si>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</si>
  <si>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</si>
  <si>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</si>
  <si>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</si>
  <si>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</si>
  <si>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</si>
  <si>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</si>
  <si>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</si>
  <si>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</si>
  <si>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</si>
  <si>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</si>
  <si>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</si>
  <si>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</si>
  <si>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</si>
  <si>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</si>
  <si>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</si>
  <si>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</si>
  <si>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</si>
  <si>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</si>
  <si>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</si>
  <si>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</si>
  <si>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</si>
  <si>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</si>
  <si>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</si>
  <si>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</si>
  <si>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</si>
  <si>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</si>
  <si>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</si>
  <si>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</si>
  <si>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</si>
  <si>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</si>
  <si>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</si>
  <si>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</si>
  <si>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</si>
  <si>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</si>
  <si>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</si>
  <si>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</si>
  <si>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</si>
  <si>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</si>
  <si>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</si>
  <si>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</si>
  <si>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</si>
  <si>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</si>
  <si>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</si>
  <si>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</si>
  <si>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</si>
  <si>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</si>
  <si>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</si>
  <si>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</si>
  <si>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</si>
  <si>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</si>
  <si>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</si>
  <si>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</si>
  <si>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</si>
  <si>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</si>
  <si>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</si>
  <si>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</si>
  <si>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</si>
  <si>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</si>
  <si>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</si>
  <si>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</si>
  <si>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</si>
  <si>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</si>
  <si>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</si>
  <si>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</si>
  <si>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</si>
  <si>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</si>
  <si>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</si>
  <si>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</si>
  <si>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</si>
  <si>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</si>
  <si>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</si>
  <si>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</si>
  <si>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</si>
  <si>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</si>
  <si>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</si>
  <si>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</si>
  <si>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</si>
  <si>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</si>
  <si>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</si>
  <si>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</si>
  <si>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</si>
  <si>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</si>
  <si>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</si>
  <si>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</si>
  <si>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</si>
  <si>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</si>
  <si>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</si>
  <si>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</si>
  <si>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</si>
  <si>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</si>
  <si>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</si>
  <si>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</si>
  <si>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</si>
  <si>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</si>
  <si>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</si>
  <si>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</si>
  <si>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</si>
  <si>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</si>
  <si>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</si>
  <si>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</si>
  <si>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</si>
  <si>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</si>
  <si>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</si>
  <si>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</si>
  <si>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</si>
  <si>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</si>
  <si>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</si>
  <si>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</si>
  <si>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</si>
  <si>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</si>
  <si>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</si>
  <si>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</si>
  <si>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</si>
  <si>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</si>
  <si>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</si>
  <si>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</si>
  <si>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</si>
  <si>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</si>
  <si>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</si>
  <si>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</si>
  <si>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</si>
  <si>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</si>
  <si>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</si>
  <si>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</si>
  <si>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</si>
  <si>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</si>
  <si>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</si>
  <si>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</si>
  <si>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</si>
  <si>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</si>
  <si>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</si>
  <si>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</si>
  <si>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</si>
  <si>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</si>
  <si>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</si>
  <si>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</si>
  <si>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</si>
  <si>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</si>
  <si>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</si>
  <si>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</si>
  <si>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</si>
  <si>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</si>
  <si>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</si>
  <si>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</si>
  <si>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</si>
  <si>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</si>
  <si>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</si>
  <si>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</si>
  <si>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</si>
  <si>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</si>
  <si>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</si>
  <si>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</si>
  <si>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</si>
  <si>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</si>
  <si>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</si>
  <si>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</si>
  <si>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</si>
  <si>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</si>
  <si>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</si>
  <si>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</si>
  <si>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</si>
  <si>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</si>
  <si>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</si>
  <si>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</si>
  <si>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</si>
  <si>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</si>
  <si>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</si>
  <si>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</si>
  <si>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</si>
  <si>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</si>
  <si>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</si>
  <si>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</si>
  <si>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</si>
  <si>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</si>
  <si>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</si>
  <si>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</si>
  <si>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</si>
  <si>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</si>
  <si>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</si>
  <si>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</si>
  <si>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</si>
  <si>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</si>
  <si>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</si>
  <si>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</si>
  <si>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</si>
  <si>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</si>
  <si>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</si>
  <si>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</si>
  <si>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</si>
  <si>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</si>
  <si>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</si>
  <si>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</si>
  <si>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</si>
  <si>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</si>
  <si>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</si>
  <si>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</si>
  <si>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</si>
  <si>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</si>
  <si>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</si>
  <si>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</si>
  <si>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</si>
  <si>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</si>
  <si>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</si>
  <si>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</si>
  <si>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</si>
  <si>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</si>
  <si>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</si>
  <si>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</si>
  <si>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</si>
  <si>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</si>
  <si>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</si>
  <si>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</si>
  <si>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</si>
  <si>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</si>
  <si>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</si>
  <si>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</si>
  <si>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</si>
  <si>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</si>
  <si>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</si>
  <si>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</si>
  <si>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</si>
  <si>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</si>
  <si>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</si>
  <si>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</si>
  <si>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</si>
  <si>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</si>
  <si>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</si>
  <si>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</si>
  <si>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</si>
  <si>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</si>
  <si>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</si>
  <si>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</si>
  <si>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</si>
  <si>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</si>
  <si>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</si>
  <si>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</si>
  <si>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</si>
  <si>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</si>
  <si>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</si>
  <si>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</si>
  <si>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</si>
  <si>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</si>
  <si>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</si>
  <si>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</si>
  <si>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</si>
  <si>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</si>
  <si>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</si>
  <si>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</si>
  <si>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</si>
  <si>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</si>
  <si>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</si>
  <si>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</si>
  <si>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</si>
  <si>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</si>
  <si>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</si>
  <si>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</si>
  <si>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</si>
  <si>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</si>
  <si>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</si>
  <si>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</si>
  <si>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</si>
  <si>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</si>
  <si>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</si>
  <si>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</si>
  <si>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</si>
  <si>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</si>
  <si>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</si>
  <si>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</si>
  <si>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</si>
  <si>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</si>
  <si>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</si>
  <si>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</si>
  <si>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</si>
  <si>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</si>
  <si>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</si>
  <si>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</si>
  <si>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</si>
  <si>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</si>
  <si>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</si>
  <si>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</si>
  <si>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</si>
  <si>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</si>
  <si>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</si>
  <si>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</si>
  <si>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</si>
  <si>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</si>
  <si>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</si>
  <si>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</si>
  <si>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</si>
  <si>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</si>
  <si>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</si>
  <si>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</si>
  <si>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</si>
  <si>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</si>
  <si>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</si>
  <si>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</si>
  <si>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</si>
  <si>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</si>
  <si>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</si>
  <si>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</si>
  <si>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</si>
  <si>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</si>
  <si>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</si>
  <si>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</si>
  <si>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</si>
  <si>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</si>
  <si>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</si>
  <si>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</si>
  <si>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</si>
  <si>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</si>
  <si>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</si>
  <si>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</si>
  <si>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</si>
  <si>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</si>
  <si>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</si>
  <si>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</si>
  <si>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</si>
  <si>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</si>
  <si>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</si>
  <si>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</si>
  <si>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</si>
  <si>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</si>
  <si>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</si>
  <si>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</si>
  <si>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</si>
  <si>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</si>
  <si>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</si>
  <si>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</si>
  <si>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</si>
  <si>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</si>
  <si>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</si>
  <si>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</si>
  <si>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</si>
  <si>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</si>
  <si>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</si>
  <si>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</si>
  <si>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</si>
  <si>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</si>
  <si>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</si>
  <si>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</si>
  <si>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</si>
  <si>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</si>
  <si>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</si>
  <si>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</si>
  <si>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</si>
  <si>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</si>
  <si>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</si>
  <si>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</si>
  <si>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</si>
  <si>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</si>
  <si>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</si>
  <si>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</si>
  <si>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</si>
  <si>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</si>
  <si>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</si>
  <si>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</si>
  <si>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</si>
  <si>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</si>
  <si>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</si>
  <si>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</si>
  <si>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</si>
  <si>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</si>
  <si>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</si>
  <si>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</si>
  <si>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</si>
  <si>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</si>
  <si>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</si>
  <si>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</si>
  <si>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</si>
  <si>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</si>
  <si>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</si>
  <si>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</si>
  <si>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</si>
  <si>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</si>
  <si>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</si>
  <si>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</si>
  <si>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</si>
  <si>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</si>
  <si>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</si>
  <si>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</si>
  <si>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</si>
  <si>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</si>
  <si>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</si>
  <si>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</si>
  <si>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</si>
  <si>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</si>
  <si>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</si>
  <si>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</si>
  <si>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</si>
  <si>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</si>
  <si>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</si>
  <si>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</si>
  <si>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</si>
  <si>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</si>
  <si>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</si>
  <si>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</si>
  <si>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</si>
  <si>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</si>
  <si>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</si>
  <si>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</si>
  <si>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</si>
  <si>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</si>
  <si>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</si>
  <si>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</si>
  <si>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</si>
  <si>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</si>
  <si>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</si>
  <si>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</si>
  <si>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</si>
  <si>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</si>
  <si>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</si>
  <si>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</si>
  <si>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</si>
  <si>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</si>
  <si>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</si>
  <si>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</si>
  <si>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</si>
  <si>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</si>
  <si>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</si>
  <si>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</si>
  <si>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</si>
  <si>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</si>
  <si>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</si>
  <si>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</si>
  <si>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</si>
  <si>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</si>
  <si>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</si>
  <si>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</si>
  <si>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</si>
  <si>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</si>
  <si>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</si>
  <si>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</si>
  <si>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</si>
  <si>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</si>
  <si>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</si>
  <si>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</si>
  <si>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</si>
  <si>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</si>
  <si>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</si>
  <si>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</si>
  <si>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</si>
  <si>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</si>
  <si>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</si>
  <si>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</si>
  <si>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</si>
  <si>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</si>
  <si>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</si>
  <si>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</si>
  <si>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</si>
  <si>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</si>
  <si>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</si>
  <si>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</si>
  <si>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</si>
  <si>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</si>
  <si>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</si>
  <si>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</si>
  <si>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</si>
  <si>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</si>
  <si>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</si>
  <si>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</si>
  <si>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</si>
  <si>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</si>
  <si>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</si>
  <si>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</si>
  <si>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</si>
  <si>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</si>
  <si>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</si>
  <si>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</si>
  <si>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</si>
  <si>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</si>
  <si>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</si>
  <si>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</si>
  <si>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</si>
  <si>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</si>
  <si>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</si>
  <si>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</si>
  <si>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</si>
  <si>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</si>
  <si>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</si>
  <si>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</si>
  <si>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</si>
  <si>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</si>
  <si>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</si>
  <si>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</si>
  <si>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</si>
  <si>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</si>
  <si>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</si>
  <si>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</si>
  <si>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</si>
  <si>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</si>
  <si>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</si>
  <si>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</si>
  <si>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</si>
  <si>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</si>
  <si>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</si>
  <si>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</si>
  <si>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</si>
  <si>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</si>
  <si>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</si>
  <si>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</si>
  <si>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</si>
  <si>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</si>
  <si>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</si>
  <si>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</si>
  <si>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</si>
  <si>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</si>
  <si>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</si>
  <si>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</si>
  <si>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</si>
  <si>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</si>
  <si>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</si>
  <si>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</si>
  <si>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</si>
  <si>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</si>
  <si>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</si>
  <si>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</si>
  <si>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</si>
  <si>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</si>
  <si>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</si>
  <si>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</si>
  <si>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</si>
  <si>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</si>
  <si>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</si>
  <si>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</si>
  <si>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</si>
  <si>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</si>
  <si>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</si>
  <si>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</si>
  <si>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</si>
  <si>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</si>
  <si>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</si>
  <si>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</si>
  <si>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</si>
  <si>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</si>
  <si>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</si>
  <si>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</si>
  <si>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</si>
  <si>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</si>
  <si>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</si>
  <si>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</si>
  <si>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</si>
  <si>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</si>
  <si>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</si>
  <si>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</si>
  <si>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</si>
  <si>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</si>
  <si>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</si>
  <si>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</si>
  <si>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</si>
  <si>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</si>
  <si>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</si>
  <si>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</si>
  <si>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</si>
  <si>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</si>
  <si>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</si>
  <si>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</si>
  <si>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</si>
  <si>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</si>
  <si>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</si>
  <si>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</si>
  <si>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</si>
  <si>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</si>
  <si>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</si>
  <si>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</si>
  <si>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</si>
  <si>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</si>
  <si>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</si>
  <si>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</si>
  <si>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</si>
  <si>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</si>
  <si>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</si>
  <si>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</si>
  <si>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</si>
  <si>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</si>
  <si>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</si>
  <si>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</si>
  <si>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</si>
  <si>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</si>
  <si>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</si>
  <si>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</si>
  <si>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</si>
  <si>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</si>
  <si>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</si>
  <si>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</si>
  <si>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</si>
  <si>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</si>
  <si>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</si>
  <si>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</si>
  <si>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</si>
  <si>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</si>
  <si>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</si>
  <si>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</si>
  <si>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</si>
  <si>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</si>
  <si>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</si>
  <si>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</si>
  <si>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</si>
  <si>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</si>
  <si>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</si>
  <si>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</si>
  <si>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</si>
  <si>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</si>
  <si>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</si>
  <si>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</si>
  <si>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</si>
  <si>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</si>
  <si>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</si>
  <si>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</si>
  <si>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</si>
  <si>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</si>
  <si>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</si>
  <si>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</si>
  <si>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</si>
  <si>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</si>
  <si>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</si>
  <si>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</si>
  <si>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</si>
  <si>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</si>
  <si>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</si>
  <si>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</si>
  <si>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</si>
  <si>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</si>
  <si>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</si>
  <si>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</si>
  <si>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</si>
  <si>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</si>
  <si>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</si>
  <si>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</si>
  <si>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</si>
  <si>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</si>
  <si>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</si>
  <si>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</si>
  <si>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</si>
  <si>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</si>
  <si>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</si>
  <si>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</si>
  <si>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</si>
  <si>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</si>
  <si>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</si>
  <si>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</si>
  <si>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</si>
  <si>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</si>
  <si>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</si>
  <si>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</si>
  <si>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</si>
  <si>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</si>
  <si>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</si>
  <si>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</si>
  <si>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</si>
  <si>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</si>
  <si>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</si>
  <si>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</si>
  <si>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</si>
  <si>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</si>
  <si>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</si>
  <si>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</si>
  <si>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</si>
  <si>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</si>
  <si>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</si>
  <si>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</si>
  <si>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</si>
  <si>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</si>
  <si>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</si>
  <si>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</si>
  <si>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</si>
  <si>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</si>
  <si>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</si>
  <si>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</si>
  <si>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</si>
  <si>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</si>
  <si>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</si>
  <si>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</si>
  <si>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</si>
  <si>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</si>
  <si>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</si>
  <si>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</si>
  <si>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</si>
  <si>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</si>
  <si>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</si>
  <si>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</si>
  <si>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</si>
  <si>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</si>
  <si>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</si>
  <si>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</si>
  <si>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</si>
  <si>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</si>
  <si>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</si>
  <si>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</si>
  <si>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</si>
  <si>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</si>
  <si>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</si>
  <si>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</si>
  <si>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</si>
  <si>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</si>
  <si>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</si>
  <si>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</si>
  <si>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</si>
  <si>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</si>
  <si>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</si>
  <si>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</si>
  <si>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</si>
  <si>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</si>
  <si>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</si>
  <si>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</si>
  <si>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</si>
  <si>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</si>
  <si>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</si>
  <si>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</si>
  <si>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</si>
  <si>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</si>
  <si>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</si>
  <si>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</si>
  <si>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</si>
  <si>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</si>
  <si>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</si>
  <si>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</si>
  <si>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</si>
  <si>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</si>
  <si>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</si>
  <si>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</si>
  <si>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</si>
  <si>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</si>
  <si>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</si>
  <si>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</si>
  <si>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</si>
  <si>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</si>
  <si>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</si>
  <si>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</si>
  <si>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</si>
  <si>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</si>
  <si>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</si>
  <si>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</si>
  <si>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</si>
  <si>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</si>
  <si>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</si>
  <si>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</si>
  <si>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</si>
  <si>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</si>
  <si>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</si>
  <si>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</si>
  <si>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</si>
  <si>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</si>
  <si>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</si>
  <si>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</si>
  <si>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</si>
  <si>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</si>
  <si>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</si>
  <si>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</si>
  <si>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</si>
  <si>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</si>
  <si>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</si>
  <si>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</si>
  <si>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</si>
  <si>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</si>
  <si>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</si>
  <si>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</si>
  <si>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</si>
  <si>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</si>
  <si>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</si>
  <si>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</si>
  <si>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</si>
  <si>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</si>
  <si>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</si>
  <si>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</si>
  <si>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</si>
  <si>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</si>
  <si>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</si>
  <si>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</si>
  <si>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</si>
  <si>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</si>
  <si>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</si>
  <si>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</si>
  <si>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</si>
  <si>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</si>
  <si>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</si>
  <si>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</si>
  <si>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</si>
  <si>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</si>
  <si>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</si>
  <si>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</si>
  <si>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</si>
  <si>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</si>
  <si>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</si>
  <si>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</si>
  <si>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</si>
  <si>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</si>
  <si>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</si>
  <si>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</si>
  <si>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</si>
  <si>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</si>
  <si>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</si>
  <si>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</si>
  <si>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</si>
  <si>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</si>
  <si>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</si>
  <si>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</si>
  <si>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</si>
  <si>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</si>
  <si>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</si>
  <si>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</si>
  <si>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</si>
  <si>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</si>
  <si>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</si>
  <si>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</si>
  <si>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</si>
  <si>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</si>
  <si>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</si>
  <si>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</si>
  <si>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</si>
  <si>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</si>
  <si>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</si>
  <si>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</si>
  <si>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</si>
  <si>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</si>
  <si>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</si>
  <si>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</si>
  <si>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</si>
  <si>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</si>
  <si>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</si>
  <si>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</si>
  <si>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</si>
  <si>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</si>
  <si>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</si>
  <si>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</si>
  <si>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</si>
  <si>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</si>
  <si>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</si>
  <si>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</si>
  <si>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</si>
  <si>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</si>
  <si>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</si>
  <si>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</si>
  <si>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</si>
  <si>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</si>
  <si>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</si>
  <si>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</si>
  <si>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</si>
  <si>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</si>
  <si>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</si>
  <si>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</si>
  <si>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</si>
  <si>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</si>
  <si>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</si>
  <si>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</si>
  <si>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</si>
  <si>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</si>
  <si>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</si>
  <si>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</si>
  <si>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</si>
  <si>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</si>
  <si>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</si>
  <si>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</si>
  <si>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</si>
  <si>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</si>
  <si>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</si>
  <si>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</si>
  <si>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</si>
  <si>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</si>
  <si>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</si>
  <si>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</si>
  <si>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</si>
  <si>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</si>
  <si>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</si>
  <si>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</si>
  <si>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</si>
  <si>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</si>
  <si>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</si>
  <si>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</si>
  <si>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</si>
  <si>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</si>
  <si>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</si>
  <si>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</si>
  <si>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</si>
  <si>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</si>
  <si>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</si>
  <si>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</si>
  <si>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</si>
  <si>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</si>
  <si>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</si>
  <si>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</si>
  <si>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</si>
  <si>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</si>
  <si>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</si>
  <si>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</si>
  <si>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</si>
  <si>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</si>
  <si>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</si>
  <si>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</si>
  <si>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</si>
  <si>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</si>
  <si>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</si>
  <si>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</si>
  <si>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</si>
  <si>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</si>
  <si>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</si>
  <si>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</si>
  <si>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</si>
  <si>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</si>
  <si>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</si>
  <si>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</si>
  <si>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</si>
  <si>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</si>
  <si>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</si>
  <si>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</si>
  <si>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</si>
  <si>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</si>
  <si>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</si>
  <si>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</si>
  <si>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</si>
  <si>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</si>
  <si>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</si>
  <si>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</si>
  <si>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</si>
  <si>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</si>
  <si>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</si>
  <si>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</si>
  <si>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</si>
  <si>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</si>
  <si>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</si>
  <si>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</si>
  <si>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</si>
  <si>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</si>
  <si>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</si>
  <si>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</si>
  <si>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</si>
  <si>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</si>
  <si>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</si>
  <si>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</si>
  <si>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</si>
  <si>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</si>
  <si>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</si>
  <si>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</si>
  <si>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</si>
  <si>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</si>
  <si>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</si>
  <si>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</si>
  <si>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</si>
  <si>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</si>
  <si>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</si>
  <si>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</si>
  <si>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</si>
  <si>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</si>
  <si>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</si>
  <si>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</si>
  <si>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</si>
  <si>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</si>
  <si>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</si>
  <si>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</si>
  <si>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</si>
  <si>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</si>
  <si>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</si>
  <si>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</si>
  <si>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</si>
  <si>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</si>
  <si>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</si>
  <si>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</si>
  <si>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</si>
  <si>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</si>
  <si>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</si>
  <si>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</si>
  <si>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</si>
  <si>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</si>
  <si>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</si>
  <si>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</si>
  <si>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</si>
  <si>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</si>
  <si>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</si>
  <si>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</si>
  <si>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</si>
  <si>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</si>
  <si>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</si>
  <si>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</si>
  <si>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</si>
  <si>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</si>
  <si>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</si>
  <si>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</si>
  <si>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</si>
  <si>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</si>
  <si>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</si>
  <si>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</si>
  <si>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</si>
  <si>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</si>
  <si>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</si>
  <si>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</si>
  <si>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</si>
  <si>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</si>
  <si>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</si>
  <si>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</si>
  <si>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</si>
  <si>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</si>
  <si>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</si>
  <si>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</si>
  <si>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</si>
  <si>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</si>
  <si>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</si>
  <si>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</si>
  <si>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</si>
  <si>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</si>
  <si>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</si>
  <si>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</si>
  <si>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</si>
  <si>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</si>
  <si>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</si>
  <si>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</si>
  <si>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</si>
  <si>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</si>
  <si>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</si>
  <si>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</si>
  <si>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</si>
  <si>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</si>
  <si>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</si>
  <si>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</si>
  <si>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</si>
  <si>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</si>
  <si>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</si>
  <si>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</si>
  <si>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</si>
  <si>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</si>
  <si>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</si>
  <si>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</si>
  <si>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</si>
  <si>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</si>
  <si>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</si>
  <si>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</si>
  <si>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</si>
  <si>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</si>
  <si>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</si>
  <si>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</si>
  <si>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</si>
  <si>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</si>
  <si>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</si>
  <si>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</si>
  <si>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</si>
  <si>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</si>
  <si>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</si>
  <si>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</si>
  <si>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</si>
  <si>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</si>
  <si>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</si>
  <si>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</si>
  <si>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</si>
  <si>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</si>
  <si>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</si>
  <si>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</si>
  <si>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</si>
  <si>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</si>
  <si>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</si>
  <si>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</si>
  <si>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</si>
  <si>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</si>
  <si>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</si>
  <si>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</si>
  <si>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</si>
  <si>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</si>
  <si>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</si>
  <si>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</si>
  <si>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</si>
  <si>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</si>
  <si>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</si>
  <si>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</si>
  <si>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</si>
  <si>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</si>
  <si>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</si>
  <si>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</si>
  <si>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</si>
  <si>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</si>
  <si>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</si>
  <si>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</si>
  <si>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</si>
  <si>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</si>
  <si>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</si>
  <si>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</si>
  <si>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</si>
  <si>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</si>
  <si>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</si>
  <si>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</si>
  <si>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</si>
  <si>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</si>
  <si>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</si>
  <si>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</si>
  <si>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</si>
  <si>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</si>
  <si>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</si>
  <si>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</si>
  <si>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</si>
  <si>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</si>
  <si>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</si>
  <si>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</si>
  <si>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</si>
  <si>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</si>
  <si>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</si>
  <si>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</si>
  <si>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</si>
  <si>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</si>
  <si>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</si>
  <si>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</si>
  <si>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</si>
  <si>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</si>
  <si>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</si>
  <si>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</si>
  <si>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</si>
  <si>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</si>
  <si>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</si>
  <si>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</si>
  <si>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</si>
  <si>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</si>
  <si>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</si>
  <si>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</si>
  <si>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</si>
  <si>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</si>
  <si>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</si>
  <si>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</si>
  <si>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</si>
  <si>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</si>
  <si>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</si>
  <si>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</si>
  <si>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</si>
  <si>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</si>
  <si>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</si>
  <si>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</si>
  <si>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</si>
  <si>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</si>
  <si>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</si>
  <si>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</si>
  <si>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</si>
  <si>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</si>
  <si>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</si>
  <si>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</si>
  <si>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</si>
  <si>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</si>
  <si>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</si>
  <si>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</si>
  <si>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</si>
  <si>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</si>
  <si>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</si>
  <si>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</si>
  <si>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</si>
  <si>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</si>
  <si>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</si>
  <si>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</si>
  <si>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</si>
  <si>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</si>
  <si>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</si>
  <si>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</si>
  <si>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</si>
  <si>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</si>
  <si>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</si>
  <si>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</si>
  <si>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</si>
  <si>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</si>
  <si>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</si>
  <si>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</si>
  <si>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</si>
  <si>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</si>
  <si>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</si>
  <si>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</si>
  <si>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</si>
  <si>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</si>
  <si>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</si>
  <si>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</si>
  <si>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</si>
  <si>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</si>
  <si>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</si>
  <si>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</si>
  <si>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</si>
  <si>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</si>
  <si>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</si>
  <si>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</si>
  <si>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</si>
  <si>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</si>
  <si>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</si>
  <si>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</si>
  <si>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</si>
  <si>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</si>
  <si>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</si>
  <si>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</si>
  <si>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</si>
  <si>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</si>
  <si>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</si>
  <si>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</si>
  <si>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</si>
  <si>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</si>
  <si>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</si>
  <si>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</si>
  <si>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</si>
  <si>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</si>
  <si>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</si>
  <si>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</si>
  <si>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</si>
  <si>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</si>
  <si>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</si>
  <si>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</si>
  <si>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</si>
  <si>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</si>
  <si>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</si>
  <si>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</si>
  <si>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</si>
  <si>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</si>
  <si>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</si>
  <si>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</si>
  <si>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</si>
  <si>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</si>
  <si>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</si>
  <si>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</si>
  <si>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</si>
  <si>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</si>
  <si>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</si>
  <si>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</si>
  <si>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</si>
  <si>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</si>
  <si>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</si>
  <si>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</si>
  <si>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</si>
  <si>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</si>
  <si>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</si>
  <si>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</si>
  <si>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</si>
  <si>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</si>
  <si>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</si>
  <si>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</si>
  <si>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</si>
  <si>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</si>
  <si>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</si>
  <si>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</si>
  <si>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</si>
  <si>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</si>
  <si>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</si>
  <si>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</si>
  <si>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</si>
  <si>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</si>
  <si>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</si>
  <si>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</si>
  <si>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</si>
  <si>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</si>
  <si>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</si>
  <si>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</si>
  <si>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</si>
  <si>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</si>
  <si>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</si>
  <si>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</si>
  <si>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</si>
  <si>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</si>
  <si>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</si>
  <si>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</si>
  <si>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</si>
  <si>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</si>
  <si>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</si>
  <si>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</si>
  <si>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</si>
  <si>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</si>
  <si>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</si>
  <si>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</si>
  <si>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</si>
  <si>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</si>
  <si>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</si>
  <si>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</si>
  <si>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</si>
  <si>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</si>
  <si>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</si>
  <si>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</si>
  <si>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</si>
  <si>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</si>
  <si>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</si>
  <si>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</si>
  <si>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</si>
  <si>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</si>
  <si>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</si>
  <si>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</si>
  <si>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</si>
  <si>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</si>
  <si>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</si>
  <si>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</si>
  <si>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</si>
  <si>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</si>
  <si>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</si>
  <si>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</si>
  <si>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</si>
  <si>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</si>
  <si>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</si>
  <si>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</si>
  <si>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</si>
  <si>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</si>
  <si>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</si>
  <si>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</si>
  <si>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</si>
  <si>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</si>
  <si>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</si>
  <si>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</si>
  <si>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</si>
  <si>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</si>
  <si>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</si>
  <si>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</si>
  <si>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</si>
  <si>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</si>
  <si>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</si>
  <si>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</si>
  <si>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</si>
  <si>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</si>
  <si>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</si>
  <si>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</si>
  <si>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</si>
  <si>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</si>
  <si>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</si>
  <si>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</si>
  <si>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</si>
  <si>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</si>
  <si>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</si>
  <si>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</si>
  <si>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</si>
  <si>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</si>
  <si>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</si>
  <si>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</si>
  <si>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</si>
  <si>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</si>
  <si>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</si>
  <si>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</si>
  <si>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</si>
  <si>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</si>
  <si>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</si>
  <si>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</si>
  <si>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</si>
  <si>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</si>
  <si>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</si>
  <si>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</si>
  <si>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</si>
  <si>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</si>
  <si>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</si>
  <si>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</si>
  <si>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</si>
  <si>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</si>
  <si>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</si>
  <si>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</si>
  <si>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</si>
  <si>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</si>
  <si>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</si>
  <si>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</si>
  <si>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</si>
  <si>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</si>
  <si>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</si>
  <si>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</si>
  <si>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</si>
  <si>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</si>
  <si>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</si>
  <si>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</si>
  <si>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</si>
  <si>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</si>
  <si>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</si>
  <si>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</si>
  <si>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</si>
  <si>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</si>
  <si>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</si>
  <si>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</si>
  <si>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</si>
  <si>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</si>
  <si>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</si>
  <si>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</si>
  <si>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</si>
  <si>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</si>
  <si>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</si>
  <si>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</si>
  <si>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</si>
  <si>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</si>
  <si>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</si>
  <si>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</si>
  <si>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</si>
  <si>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</si>
  <si>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</si>
  <si>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</si>
  <si>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</si>
  <si>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</si>
  <si>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</si>
  <si>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</si>
  <si>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</si>
  <si>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</si>
  <si>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</si>
  <si>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</si>
  <si>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</si>
  <si>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</si>
  <si>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</si>
  <si>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</si>
  <si>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</si>
  <si>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</si>
  <si>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</si>
  <si>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</si>
  <si>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</si>
  <si>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</si>
  <si>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</si>
  <si>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</si>
  <si>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</si>
  <si>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</si>
  <si>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</si>
  <si>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</si>
  <si>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</si>
  <si>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</si>
  <si>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</si>
  <si>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</si>
  <si>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</si>
  <si>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</si>
  <si>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</si>
  <si>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</si>
  <si>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</si>
  <si>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</si>
  <si>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</si>
  <si>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</si>
  <si>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</si>
  <si>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</si>
  <si>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</si>
  <si>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</si>
  <si>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</si>
  <si>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</si>
  <si>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</si>
  <si>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</si>
  <si>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</si>
  <si>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</si>
  <si>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</si>
  <si>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</si>
  <si>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</si>
  <si>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</si>
  <si>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</si>
  <si>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</si>
  <si>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</si>
  <si>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</si>
  <si>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</si>
  <si>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</si>
  <si>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</si>
  <si>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</si>
  <si>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</si>
  <si>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</si>
  <si>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</si>
  <si>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</si>
  <si>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</si>
  <si>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</si>
  <si>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</si>
  <si>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</si>
  <si>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</si>
  <si>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</si>
  <si>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</si>
  <si>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</si>
  <si>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</si>
  <si>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</si>
  <si>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</si>
  <si>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</si>
  <si>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</si>
  <si>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</si>
  <si>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</si>
  <si>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</si>
  <si>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</si>
  <si>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</si>
  <si>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</si>
  <si>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</si>
  <si>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</si>
  <si>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</si>
  <si>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</si>
  <si>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</si>
  <si>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</si>
  <si>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</si>
  <si>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</si>
  <si>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</si>
  <si>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</si>
  <si>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</si>
  <si>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</si>
  <si>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</si>
  <si>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</si>
  <si>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</si>
  <si>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</si>
  <si>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</si>
  <si>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</si>
  <si>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</si>
  <si>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</si>
  <si>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</si>
  <si>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</si>
  <si>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</si>
  <si>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</si>
  <si>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</si>
  <si>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</si>
  <si>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</si>
  <si>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</si>
  <si>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</si>
  <si>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</si>
  <si>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</si>
  <si>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</si>
  <si>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</si>
  <si>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</si>
  <si>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</si>
  <si>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</si>
  <si>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</si>
  <si>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</si>
  <si>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</si>
  <si>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</si>
  <si>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</si>
  <si>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</si>
  <si>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</si>
  <si>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</si>
  <si>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</si>
  <si>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</si>
  <si>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</si>
  <si>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</si>
  <si>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</si>
  <si>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</si>
  <si>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</si>
  <si>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</si>
  <si>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</si>
  <si>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</si>
  <si>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</si>
  <si>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</si>
  <si>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</si>
  <si>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</si>
  <si>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</si>
  <si>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</si>
  <si>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</si>
  <si>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</si>
  <si>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</si>
  <si>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</si>
  <si>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</si>
  <si>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</si>
  <si>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</si>
  <si>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</si>
  <si>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</si>
  <si>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</si>
  <si>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</si>
  <si>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</si>
  <si>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</si>
  <si>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</si>
  <si>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</si>
  <si>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</si>
  <si>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</si>
  <si>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</si>
  <si>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</si>
  <si>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</si>
  <si>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</si>
  <si>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</si>
  <si>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</si>
  <si>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</si>
  <si>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</si>
  <si>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</si>
  <si>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</si>
  <si>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</si>
  <si>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</si>
  <si>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</si>
  <si>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</si>
  <si>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</si>
  <si>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</si>
  <si>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</si>
  <si>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</si>
  <si>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</si>
  <si>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</si>
  <si>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</si>
  <si>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</si>
  <si>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</si>
  <si>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</si>
  <si>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</si>
  <si>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</si>
  <si>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</si>
  <si>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</si>
  <si>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</si>
  <si>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</si>
  <si>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</si>
  <si>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</si>
  <si>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</si>
  <si>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</si>
  <si>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</si>
  <si>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</si>
  <si>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</si>
  <si>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</si>
  <si>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</si>
  <si>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</si>
  <si>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</si>
  <si>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</si>
  <si>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</si>
  <si>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</si>
  <si>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</si>
  <si>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</si>
  <si>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</si>
  <si>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</si>
  <si>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</si>
  <si>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</si>
  <si>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</si>
  <si>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</si>
  <si>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</si>
  <si>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</si>
  <si>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</si>
  <si>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</si>
  <si>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</si>
  <si>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</si>
  <si>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</si>
  <si>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</si>
  <si>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</si>
  <si>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</si>
  <si>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</si>
  <si>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</si>
  <si>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</si>
  <si>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</si>
  <si>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</si>
  <si>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</si>
  <si>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</si>
  <si>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</si>
  <si>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</si>
  <si>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</si>
  <si>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</si>
  <si>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</si>
  <si>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</si>
  <si>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</si>
  <si>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</si>
  <si>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</si>
  <si>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</si>
  <si>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</si>
  <si>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</si>
  <si>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</si>
  <si>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</si>
  <si>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</si>
  <si>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</si>
  <si>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</si>
  <si>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</si>
  <si>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</si>
  <si>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</si>
  <si>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</si>
  <si>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</si>
  <si>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</si>
  <si>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</si>
  <si>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</si>
  <si>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</si>
  <si>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</si>
  <si>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</si>
  <si>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</si>
  <si>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</si>
  <si>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</si>
  <si>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</si>
  <si>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</si>
  <si>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</si>
  <si>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</si>
  <si>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</si>
  <si>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</si>
  <si>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</si>
  <si>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</si>
  <si>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</si>
  <si>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</si>
  <si>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</si>
  <si>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</si>
  <si>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</si>
  <si>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</si>
  <si>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</si>
  <si>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</si>
  <si>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</si>
  <si>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</si>
  <si>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</si>
  <si>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</si>
  <si>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</si>
  <si>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</si>
  <si>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</si>
  <si>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</si>
  <si>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</si>
  <si>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</si>
  <si>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</si>
  <si>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</si>
  <si>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</si>
  <si>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</si>
  <si>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</si>
  <si>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</si>
  <si>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</si>
  <si>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</si>
  <si>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</si>
  <si>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</si>
  <si>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</si>
  <si>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</si>
  <si>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</si>
  <si>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</si>
  <si>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</si>
  <si>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</si>
  <si>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</si>
  <si>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</si>
  <si>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</si>
  <si>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</si>
  <si>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</si>
  <si>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</si>
  <si>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</si>
  <si>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</si>
  <si>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</si>
  <si>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</si>
  <si>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</si>
  <si>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</si>
  <si>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</si>
  <si>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</si>
  <si>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</si>
  <si>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</si>
  <si>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</si>
  <si>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</si>
  <si>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</si>
  <si>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</si>
  <si>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</si>
  <si>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</si>
  <si>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</si>
  <si>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</si>
  <si>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</si>
  <si>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</si>
  <si>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</si>
  <si>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</si>
  <si>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</si>
  <si>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</si>
  <si>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</si>
  <si>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</si>
  <si>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</si>
  <si>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</si>
  <si>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</si>
  <si>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</si>
  <si>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</si>
  <si>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</si>
  <si>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</si>
  <si>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</si>
  <si>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</si>
  <si>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</si>
  <si>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</si>
  <si>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</si>
  <si>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</si>
  <si>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</si>
  <si>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</si>
  <si>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</si>
  <si>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</si>
  <si>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</si>
  <si>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</si>
  <si>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</si>
  <si>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</si>
  <si>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</si>
  <si>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</si>
  <si>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</si>
  <si>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</si>
  <si>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</si>
  <si>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</si>
  <si>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</si>
  <si>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</si>
  <si>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</si>
  <si>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</si>
  <si>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</si>
  <si>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</si>
  <si>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</si>
  <si>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</si>
  <si>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</si>
  <si>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</si>
  <si>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</si>
  <si>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</si>
  <si>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</si>
  <si>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</si>
  <si>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</si>
  <si>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</si>
  <si>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</si>
  <si>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</si>
  <si>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</si>
  <si>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</si>
  <si>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</si>
  <si>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</si>
  <si>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</si>
  <si>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</si>
  <si>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</si>
  <si>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</si>
  <si>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</si>
  <si>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</si>
  <si>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</si>
  <si>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</si>
  <si>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</si>
  <si>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</si>
  <si>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</si>
  <si>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</si>
  <si>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</si>
  <si>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</si>
  <si>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</si>
  <si>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</si>
  <si>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</si>
  <si>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</si>
  <si>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</si>
  <si>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</si>
  <si>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</si>
  <si>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</si>
  <si>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</si>
  <si>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</si>
  <si>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</si>
  <si>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</si>
  <si>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</si>
  <si>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</si>
  <si>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</si>
  <si>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</si>
  <si>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</si>
  <si>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</si>
  <si>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</si>
  <si>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</si>
  <si>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</si>
  <si>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</si>
  <si>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</si>
  <si>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</si>
  <si>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</si>
  <si>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</si>
  <si>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</si>
  <si>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</si>
  <si>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</si>
  <si>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</si>
  <si>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</si>
  <si>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</si>
  <si>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</si>
  <si>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</si>
  <si>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</si>
  <si>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</si>
  <si>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</si>
  <si>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</si>
  <si>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</si>
  <si>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</si>
  <si>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</si>
  <si>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</si>
  <si>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</si>
  <si>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</si>
  <si>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</si>
  <si>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</si>
  <si>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</si>
  <si>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</si>
  <si>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</si>
  <si>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</si>
  <si>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</si>
  <si>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</si>
  <si>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</si>
  <si>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</si>
  <si>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</si>
  <si>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</si>
  <si>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</si>
  <si>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</si>
  <si>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</si>
  <si>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</si>
  <si>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</si>
  <si>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</si>
  <si>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</si>
  <si>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</si>
  <si>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</si>
  <si>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</si>
  <si>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</si>
  <si>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</si>
  <si>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</si>
  <si>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</si>
  <si>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</si>
  <si>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</si>
  <si>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</si>
  <si>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</si>
  <si>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</si>
  <si>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</si>
  <si>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</si>
  <si>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</si>
  <si>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</si>
  <si>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</si>
  <si>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</si>
  <si>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</si>
  <si>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</si>
  <si>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</si>
  <si>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</si>
  <si>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</si>
  <si>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</si>
  <si>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</si>
  <si>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</si>
  <si>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</si>
  <si>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</si>
  <si>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</si>
  <si>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</si>
  <si>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</si>
  <si>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</si>
  <si>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</si>
  <si>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</si>
  <si>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</si>
  <si>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</si>
  <si>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</si>
  <si>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</si>
  <si>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</si>
  <si>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</si>
  <si>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</si>
  <si>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</si>
  <si>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</si>
  <si>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</si>
  <si>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</si>
  <si>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</si>
  <si>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</si>
  <si>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</si>
  <si>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</si>
  <si>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</si>
  <si>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</si>
  <si>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</si>
  <si>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</si>
  <si>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</si>
  <si>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</si>
  <si>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</si>
  <si>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</si>
  <si>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</si>
  <si>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</si>
  <si>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</si>
  <si>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</si>
  <si>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</si>
  <si>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</si>
  <si>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</si>
  <si>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</si>
  <si>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</si>
  <si>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</si>
  <si>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</si>
  <si>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</si>
  <si>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</si>
  <si>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</si>
  <si>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</si>
  <si>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</si>
  <si>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</si>
  <si>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</si>
  <si>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</si>
  <si>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</si>
  <si>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</si>
  <si>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</si>
  <si>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</si>
  <si>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</si>
  <si>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</si>
  <si>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</si>
  <si>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</si>
  <si>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</si>
  <si>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</si>
  <si>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</si>
  <si>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</si>
  <si>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</si>
  <si>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</si>
  <si>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</si>
  <si>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</si>
  <si>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</si>
  <si>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</si>
  <si>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</si>
  <si>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</si>
  <si>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</si>
  <si>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</si>
  <si>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</si>
  <si>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</si>
  <si>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</si>
  <si>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</si>
  <si>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</si>
  <si>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</si>
  <si>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</si>
  <si>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</si>
  <si>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</si>
  <si>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</si>
  <si>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</si>
  <si>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</si>
  <si>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</si>
  <si>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</si>
  <si>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</si>
  <si>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</si>
  <si>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</si>
  <si>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</si>
  <si>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</si>
  <si>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</si>
  <si>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</si>
  <si>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</si>
  <si>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</si>
  <si>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</si>
  <si>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</si>
  <si>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</si>
  <si>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</si>
  <si>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</si>
  <si>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</si>
  <si>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</si>
  <si>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</si>
  <si>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</si>
  <si>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</si>
  <si>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</si>
  <si>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</si>
  <si>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</si>
  <si>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</si>
  <si>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</si>
  <si>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</si>
  <si>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</si>
  <si>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</si>
  <si>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</si>
  <si>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</si>
  <si>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</si>
  <si>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</si>
  <si>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</si>
  <si>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</si>
  <si>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</si>
  <si>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</si>
  <si>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</si>
  <si>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</si>
  <si>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</si>
  <si>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</si>
  <si>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</si>
  <si>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</si>
  <si>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</si>
  <si>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</si>
  <si>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</si>
  <si>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</si>
  <si>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</si>
  <si>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</si>
  <si>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</si>
  <si>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</si>
  <si>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</si>
  <si>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</si>
  <si>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</si>
  <si>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</si>
  <si>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</si>
  <si>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</si>
  <si>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</si>
  <si>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</si>
  <si>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</si>
  <si>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</si>
  <si>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</si>
  <si>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</si>
  <si>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</si>
  <si>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</si>
  <si>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</si>
  <si>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</si>
  <si>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</si>
  <si>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</si>
  <si>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</si>
  <si>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</si>
  <si>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</si>
  <si>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</si>
  <si>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</si>
  <si>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</si>
  <si>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</si>
  <si>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</si>
  <si>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</si>
  <si>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</si>
  <si>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</si>
  <si>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</si>
  <si>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</si>
  <si>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</si>
  <si>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</si>
  <si>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</si>
  <si>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</si>
  <si>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</si>
  <si>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</si>
  <si>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</si>
  <si>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</si>
  <si>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</si>
  <si>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</si>
  <si>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</si>
  <si>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</si>
  <si>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</si>
  <si>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</si>
  <si>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</si>
  <si>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</si>
  <si>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</si>
  <si>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</si>
  <si>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</si>
  <si>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</si>
  <si>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</si>
  <si>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</si>
  <si>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</si>
  <si>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</si>
  <si>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</si>
  <si>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</si>
  <si>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</si>
  <si>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</si>
  <si>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</si>
  <si>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</si>
  <si>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</si>
  <si>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</si>
  <si>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</si>
  <si>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</si>
  <si>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</si>
  <si>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</si>
  <si>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</si>
  <si>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</si>
  <si>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</si>
  <si>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</si>
  <si>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</si>
  <si>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</si>
  <si>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</si>
  <si>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</si>
  <si>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</si>
  <si>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</si>
  <si>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</si>
  <si>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</si>
  <si>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</si>
  <si>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</si>
  <si>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</si>
  <si>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</si>
  <si>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</si>
  <si>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</si>
  <si>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</si>
  <si>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</si>
  <si>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</si>
  <si>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</si>
  <si>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</si>
  <si>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</si>
  <si>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</si>
  <si>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</si>
  <si>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</si>
  <si>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</si>
  <si>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</si>
  <si>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</si>
  <si>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</si>
  <si>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</si>
  <si>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</si>
  <si>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</si>
  <si>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</si>
  <si>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</si>
  <si>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</si>
  <si>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</si>
  <si>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</si>
  <si>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</si>
  <si>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</si>
  <si>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</si>
  <si>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</si>
  <si>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</si>
  <si>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</si>
  <si>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</si>
  <si>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</si>
  <si>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</si>
  <si>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</si>
  <si>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</si>
  <si>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</si>
  <si>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</si>
  <si>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</si>
  <si>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</si>
  <si>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</si>
  <si>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</si>
  <si>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</si>
  <si>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</si>
  <si>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</si>
  <si>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</si>
  <si>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</si>
  <si>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</si>
  <si>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</si>
  <si>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</si>
  <si>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</si>
  <si>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</si>
  <si>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</si>
  <si>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</si>
  <si>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</si>
  <si>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</si>
  <si>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</si>
  <si>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</si>
  <si>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</si>
  <si>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</si>
  <si>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</si>
  <si>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</si>
  <si>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</si>
  <si>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</si>
  <si>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</si>
  <si>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</si>
  <si>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</si>
  <si>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</si>
  <si>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</si>
  <si>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</si>
  <si>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</si>
  <si>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</si>
  <si>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</si>
  <si>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</si>
  <si>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</si>
  <si>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</si>
  <si>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</si>
  <si>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</si>
  <si>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</si>
  <si>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</si>
  <si>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</si>
  <si>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</si>
  <si>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</si>
  <si>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</si>
  <si>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</si>
  <si>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</si>
  <si>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</si>
  <si>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</si>
  <si>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</si>
  <si>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</si>
  <si>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</si>
  <si>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</si>
  <si>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</si>
  <si>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</si>
  <si>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</si>
  <si>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</si>
  <si>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</si>
  <si>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</si>
  <si>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</si>
  <si>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</si>
  <si>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</si>
  <si>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</si>
  <si>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</si>
  <si>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</si>
  <si>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</si>
  <si>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</si>
  <si>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</si>
  <si>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</si>
  <si>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</si>
  <si>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</si>
  <si>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</si>
  <si>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</si>
  <si>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</si>
  <si>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</si>
  <si>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</si>
  <si>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</si>
  <si>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</si>
  <si>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</si>
  <si>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</si>
  <si>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</si>
  <si>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</si>
  <si>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</si>
  <si>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</si>
  <si>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</si>
  <si>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</si>
  <si>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</si>
  <si>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</si>
  <si>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</si>
  <si>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</si>
  <si>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</si>
  <si>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</si>
  <si>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</si>
  <si>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</si>
  <si>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</si>
  <si>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</si>
  <si>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</si>
  <si>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</si>
  <si>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</si>
  <si>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</si>
  <si>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</si>
  <si>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</si>
  <si>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</si>
  <si>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</si>
  <si>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</si>
  <si>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</si>
  <si>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</si>
  <si>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</si>
  <si>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</si>
  <si>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</si>
  <si>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</si>
  <si>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</si>
  <si>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</si>
  <si>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</si>
  <si>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</si>
  <si>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</si>
  <si>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</si>
  <si>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</si>
  <si>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</si>
  <si>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</si>
  <si>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</si>
  <si>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</si>
  <si>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</si>
  <si>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</si>
  <si>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</si>
  <si>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</si>
  <si>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</si>
  <si>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</si>
  <si>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</si>
  <si>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</si>
  <si>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</si>
  <si>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</si>
  <si>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</si>
  <si>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</si>
  <si>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</si>
  <si>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</si>
  <si>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</si>
  <si>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</si>
  <si>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</si>
  <si>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</si>
  <si>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</si>
  <si>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</si>
  <si>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</si>
  <si>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</si>
  <si>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</si>
  <si>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</si>
  <si>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</si>
  <si>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</si>
  <si>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</si>
  <si>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</si>
  <si>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</si>
  <si>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</si>
  <si>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</si>
  <si>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</si>
  <si>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</si>
  <si>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</si>
  <si>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</si>
  <si>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</si>
  <si>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</si>
  <si>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</si>
  <si>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</si>
  <si>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</si>
  <si>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</si>
  <si>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</si>
  <si>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</si>
  <si>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</si>
  <si>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</si>
  <si>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</si>
  <si>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</si>
  <si>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</si>
  <si>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</si>
  <si>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</si>
  <si>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</si>
  <si>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</si>
  <si>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</si>
  <si>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</si>
  <si>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</si>
  <si>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</si>
  <si>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</si>
  <si>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</si>
  <si>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</si>
  <si>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</si>
  <si>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</si>
  <si>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</si>
  <si>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</si>
  <si>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</si>
  <si>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</si>
  <si>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</si>
  <si>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</si>
  <si>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</si>
  <si>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</si>
  <si>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</si>
  <si>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</si>
  <si>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</si>
  <si>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</si>
  <si>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</si>
  <si>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</si>
  <si>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</si>
  <si>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</si>
  <si>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</si>
  <si>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</si>
  <si>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</si>
  <si>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</si>
  <si>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</si>
  <si>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</si>
  <si>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</si>
  <si>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</si>
  <si>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</si>
  <si>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</si>
  <si>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</si>
  <si>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</si>
  <si>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</si>
  <si>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</si>
  <si>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</si>
  <si>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</si>
  <si>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</si>
  <si>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</si>
  <si>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</si>
  <si>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</si>
  <si>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</si>
  <si>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</si>
  <si>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</si>
  <si>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</si>
  <si>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</si>
  <si>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</si>
  <si>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</si>
  <si>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</si>
  <si>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</si>
  <si>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</si>
  <si>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</si>
  <si>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</si>
  <si>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</si>
  <si>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</si>
  <si>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</si>
  <si>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</si>
  <si>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</si>
  <si>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</si>
  <si>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</si>
  <si>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</si>
  <si>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</si>
  <si>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</si>
  <si>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</si>
  <si>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</si>
  <si>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</si>
  <si>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</si>
  <si>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</si>
  <si>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</si>
  <si>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</si>
  <si>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</si>
  <si>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</si>
  <si>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</si>
  <si>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</si>
  <si>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</si>
  <si>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</si>
  <si>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</si>
  <si>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</si>
  <si>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</si>
  <si>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</si>
  <si>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</si>
  <si>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</si>
  <si>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</si>
  <si>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</si>
  <si>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</si>
  <si>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</si>
  <si>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</si>
  <si>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</si>
  <si>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</si>
  <si>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</si>
  <si>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</si>
  <si>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</si>
  <si>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</si>
  <si>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</si>
  <si>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</si>
  <si>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</si>
  <si>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</si>
  <si>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</si>
  <si>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</si>
  <si>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</si>
  <si>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</si>
  <si>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</si>
  <si>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</si>
  <si>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</si>
  <si>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</si>
  <si>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</si>
  <si>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</si>
  <si>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</si>
  <si>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</si>
  <si>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</si>
  <si>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</si>
  <si>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</si>
  <si>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</si>
  <si>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</si>
  <si>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</si>
  <si>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</si>
  <si>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</si>
  <si>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</si>
  <si>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</si>
  <si>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</si>
  <si>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</si>
  <si>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</si>
  <si>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</si>
  <si>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</si>
  <si>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</si>
  <si>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</si>
  <si>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</si>
  <si>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</si>
  <si>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</si>
  <si>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</si>
  <si>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</si>
  <si>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</si>
  <si>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</si>
  <si>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</si>
  <si>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</si>
  <si>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</si>
  <si>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</si>
  <si>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</si>
  <si>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</si>
  <si>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</si>
  <si>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</si>
  <si>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</si>
  <si>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</si>
  <si>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</si>
  <si>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</si>
  <si>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</si>
  <si>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</si>
  <si>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</si>
  <si>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</si>
  <si>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</si>
  <si>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</si>
  <si>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</si>
  <si>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</si>
  <si>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</si>
  <si>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</si>
  <si>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</si>
  <si>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</si>
  <si>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</si>
  <si>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</si>
  <si>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</si>
  <si>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</si>
  <si>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</si>
  <si>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</si>
  <si>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</si>
  <si>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</si>
  <si>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</si>
  <si>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</si>
  <si>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</si>
  <si>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</si>
  <si>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</si>
  <si>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</si>
  <si>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</si>
  <si>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</si>
  <si>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</si>
  <si>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</si>
  <si>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</si>
  <si>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</si>
  <si>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</si>
  <si>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</si>
  <si>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</si>
  <si>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</si>
  <si>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</si>
  <si>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</si>
  <si>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</si>
  <si>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</si>
  <si>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</si>
  <si>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</si>
  <si>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</si>
  <si>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</si>
  <si>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</si>
  <si>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</si>
  <si>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</si>
  <si>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</si>
  <si>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</si>
  <si>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</si>
  <si>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</si>
  <si>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</si>
  <si>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</si>
  <si>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</si>
  <si>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</si>
  <si>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</si>
  <si>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</si>
  <si>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</si>
  <si>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</si>
  <si>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</si>
  <si>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</si>
  <si>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</si>
  <si>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</si>
  <si>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</si>
  <si>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</si>
  <si>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</si>
  <si>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</si>
  <si>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</si>
  <si>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</si>
  <si>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</si>
  <si>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</si>
  <si>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</si>
  <si>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</si>
  <si>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</si>
  <si>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</si>
  <si>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</si>
  <si>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</si>
  <si>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</si>
  <si>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</si>
  <si>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</si>
  <si>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</si>
  <si>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</si>
  <si>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</si>
  <si>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</si>
  <si>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</si>
  <si>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</si>
  <si>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</si>
  <si>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</si>
  <si>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</si>
  <si>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</si>
  <si>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</si>
  <si>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</si>
  <si>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</si>
  <si>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</si>
  <si>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</si>
  <si>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</si>
  <si>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</si>
  <si>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</si>
  <si>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</si>
  <si>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</si>
  <si>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</si>
  <si>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</si>
  <si>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</si>
  <si>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</si>
  <si>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</si>
  <si>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</si>
  <si>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</si>
  <si>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</si>
  <si>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</si>
  <si>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</si>
  <si>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</si>
  <si>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</si>
  <si>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</si>
  <si>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</si>
  <si>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</si>
  <si>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</si>
  <si>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</si>
  <si>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</si>
  <si>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</si>
  <si>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</si>
  <si>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</si>
  <si>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</si>
  <si>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</si>
  <si>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</si>
  <si>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</si>
  <si>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</si>
  <si>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</si>
  <si>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</si>
  <si>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</si>
  <si>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</si>
  <si>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</si>
  <si>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</si>
  <si>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</si>
  <si>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</si>
  <si>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</si>
  <si>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</si>
  <si>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</si>
  <si>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</si>
  <si>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</si>
  <si>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</si>
  <si>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</si>
  <si>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</si>
  <si>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</si>
  <si>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</si>
  <si>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</si>
  <si>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</si>
  <si>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</si>
  <si>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</si>
  <si>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</si>
  <si>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</si>
  <si>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</si>
  <si>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</si>
  <si>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</si>
  <si>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</si>
  <si>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</si>
  <si>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</si>
  <si>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</si>
  <si>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</si>
  <si>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</si>
  <si>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</si>
  <si>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</si>
  <si>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</si>
  <si>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</si>
  <si>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</si>
  <si>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</si>
  <si>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</si>
  <si>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</si>
  <si>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</si>
  <si>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</si>
  <si>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</si>
  <si>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</si>
  <si>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</si>
  <si>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</si>
  <si>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</si>
  <si>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</si>
  <si>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</si>
  <si>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</si>
  <si>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</si>
  <si>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</si>
  <si>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</si>
  <si>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</si>
  <si>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</si>
  <si>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</si>
  <si>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</si>
  <si>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</si>
  <si>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</si>
  <si>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</si>
  <si>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</si>
  <si>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</si>
  <si>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</si>
  <si>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</si>
  <si>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</si>
  <si>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</si>
  <si>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</si>
  <si>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</si>
  <si>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</si>
  <si>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</si>
  <si>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</si>
  <si>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</si>
  <si>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</si>
  <si>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</si>
  <si>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</si>
  <si>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</si>
  <si>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</si>
  <si>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</si>
  <si>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</si>
  <si>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</si>
  <si>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</si>
  <si>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</si>
  <si>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</si>
  <si>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</si>
  <si>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</si>
  <si>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</si>
  <si>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</si>
  <si>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</si>
  <si>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</si>
  <si>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</si>
  <si>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</si>
  <si>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</si>
  <si>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</si>
  <si>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</si>
  <si>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</si>
  <si>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</si>
  <si>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</si>
  <si>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</si>
  <si>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</si>
  <si>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</si>
  <si>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</si>
  <si>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</si>
  <si>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</si>
  <si>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</si>
  <si>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</si>
  <si>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</si>
  <si>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</si>
  <si>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</si>
  <si>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</si>
  <si>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</si>
  <si>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</si>
  <si>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</si>
  <si>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</si>
  <si>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</si>
  <si>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</si>
  <si>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</si>
  <si>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</si>
  <si>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</si>
  <si>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</si>
  <si>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</si>
  <si>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</si>
  <si>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</si>
  <si>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</si>
  <si>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</si>
  <si>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</si>
  <si>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</si>
  <si>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</si>
  <si>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</si>
  <si>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</si>
  <si>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</si>
  <si>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</si>
  <si>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</si>
  <si>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</si>
  <si>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</si>
  <si>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</si>
  <si>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</si>
  <si>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</si>
  <si>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</si>
  <si>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</si>
  <si>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</si>
  <si>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</si>
  <si>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</si>
  <si>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</si>
  <si>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</si>
  <si>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</si>
  <si>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</si>
  <si>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</si>
  <si>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</si>
  <si>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</si>
  <si>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</si>
  <si>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</si>
  <si>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</si>
  <si>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</si>
  <si>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</si>
  <si>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</si>
  <si>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</si>
  <si>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</si>
  <si>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</si>
  <si>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</si>
  <si>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</si>
  <si>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</si>
  <si>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</si>
  <si>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</si>
  <si>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</si>
  <si>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</si>
  <si>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</si>
  <si>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</si>
  <si>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</si>
  <si>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</si>
  <si>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</si>
  <si>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</si>
  <si>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</si>
  <si>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</si>
  <si>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</si>
  <si>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</si>
  <si>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</si>
  <si>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</si>
  <si>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</si>
  <si>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</si>
  <si>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</si>
  <si>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</si>
  <si>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</si>
  <si>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</si>
  <si>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</si>
  <si>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</si>
  <si>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</si>
  <si>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</si>
  <si>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</si>
  <si>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</si>
  <si>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</si>
  <si>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</si>
  <si>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</si>
  <si>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</si>
  <si>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</si>
  <si>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</si>
  <si>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</si>
  <si>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</si>
  <si>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</si>
  <si>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</si>
  <si>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</si>
  <si>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</si>
  <si>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</si>
  <si>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</si>
  <si>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</si>
  <si>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</si>
  <si>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</si>
  <si>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</si>
  <si>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</si>
  <si>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</si>
  <si>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</si>
  <si>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</si>
  <si>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</si>
  <si>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</si>
  <si>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</si>
  <si>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</si>
  <si>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</si>
  <si>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</si>
  <si>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</si>
  <si>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</si>
  <si>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</si>
  <si>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</si>
  <si>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</si>
  <si>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</si>
  <si>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</si>
  <si>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</si>
  <si>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</si>
  <si>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</si>
  <si>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</si>
  <si>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</si>
  <si>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</si>
  <si>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</si>
  <si>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</si>
  <si>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</si>
  <si>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</si>
  <si>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</si>
  <si>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</si>
  <si>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</si>
  <si>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</si>
  <si>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</si>
  <si>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</si>
  <si>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</si>
  <si>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</si>
  <si>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</si>
  <si>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</si>
  <si>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</si>
  <si>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</si>
  <si>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</si>
  <si>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</si>
  <si>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</si>
  <si>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</si>
  <si>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</si>
  <si>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</si>
  <si>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</si>
  <si>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</si>
  <si>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</si>
  <si>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</si>
  <si>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</si>
  <si>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</si>
  <si>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</si>
  <si>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</si>
  <si>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</si>
  <si>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</si>
  <si>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</si>
  <si>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</si>
  <si>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</si>
  <si>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</si>
  <si>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</si>
  <si>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</si>
  <si>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</si>
  <si>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</si>
  <si>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</si>
  <si>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</si>
  <si>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</si>
  <si>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</si>
  <si>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</si>
  <si>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</si>
  <si>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</si>
  <si>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</si>
  <si>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</si>
  <si>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</si>
  <si>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</si>
  <si>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</si>
  <si>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</si>
  <si>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</si>
  <si>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</si>
  <si>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</si>
  <si>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</si>
  <si>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</si>
  <si>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</si>
  <si>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</si>
  <si>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</si>
  <si>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</si>
  <si>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</si>
  <si>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</si>
  <si>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</si>
  <si>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</si>
  <si>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</si>
  <si>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</si>
  <si>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</si>
  <si>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</si>
  <si>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</si>
  <si>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</si>
  <si>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</si>
  <si>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</si>
  <si>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</si>
  <si>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</si>
  <si>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</si>
  <si>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</si>
  <si>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</si>
  <si>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</si>
  <si>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</si>
  <si>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</si>
  <si>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</si>
  <si>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</si>
  <si>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</si>
  <si>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</si>
  <si>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</si>
  <si>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</si>
  <si>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</si>
  <si>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</si>
  <si>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</si>
  <si>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</si>
  <si>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</si>
  <si>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</si>
  <si>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</si>
  <si>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</si>
  <si>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</si>
  <si>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</si>
  <si>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</si>
  <si>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</si>
  <si>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</si>
  <si>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</si>
  <si>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</si>
  <si>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</si>
  <si>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</si>
  <si>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</si>
  <si>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</si>
  <si>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</si>
  <si>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</si>
  <si>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</si>
  <si>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</si>
  <si>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</si>
  <si>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</si>
  <si>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</si>
  <si>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</si>
  <si>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</si>
  <si>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</si>
  <si>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</si>
  <si>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</si>
  <si>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</si>
  <si>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</si>
  <si>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</si>
  <si>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</si>
  <si>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</si>
  <si>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</si>
  <si>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</si>
  <si>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</si>
  <si>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</si>
  <si>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</si>
  <si>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</si>
  <si>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</si>
  <si>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</si>
  <si>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</si>
  <si>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</si>
  <si>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</si>
  <si>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</si>
  <si>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</si>
  <si>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</si>
  <si>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</si>
  <si>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</si>
  <si>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</si>
  <si>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</si>
  <si>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</si>
  <si>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</si>
  <si>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</si>
  <si>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</si>
  <si>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</si>
  <si>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</si>
  <si>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</si>
  <si>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</si>
  <si>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</si>
  <si>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</si>
  <si>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</si>
  <si>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</si>
  <si>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</si>
  <si>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</si>
  <si>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</si>
  <si>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</si>
  <si>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</si>
  <si>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</si>
  <si>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</si>
  <si>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</si>
  <si>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</si>
  <si>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</si>
  <si>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</si>
  <si>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</si>
  <si>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</si>
  <si>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</si>
  <si>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</si>
  <si>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</si>
  <si>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</si>
  <si>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</si>
  <si>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</si>
  <si>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</si>
  <si>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</si>
  <si>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</si>
  <si>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</si>
  <si>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</si>
  <si>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</si>
  <si>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</si>
  <si>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</si>
  <si>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</si>
  <si>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</si>
  <si>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</si>
  <si>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</si>
  <si>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</si>
  <si>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</si>
  <si>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</si>
  <si>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</si>
  <si>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</si>
  <si>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</si>
  <si>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</si>
  <si>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</si>
  <si>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</si>
  <si>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</si>
  <si>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</si>
  <si>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</si>
  <si>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</si>
  <si>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</si>
  <si>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</si>
  <si>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</si>
  <si>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</si>
  <si>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</si>
  <si>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</si>
  <si>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</si>
  <si>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</si>
  <si>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</si>
  <si>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</si>
  <si>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</si>
  <si>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</si>
  <si>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</si>
  <si>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</si>
  <si>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</si>
  <si>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</si>
  <si>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</si>
  <si>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</si>
  <si>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</si>
  <si>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</si>
  <si>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</si>
  <si>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</si>
  <si>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</si>
  <si>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</si>
  <si>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</si>
  <si>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</si>
  <si>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</si>
  <si>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</si>
  <si>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</si>
  <si>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</si>
  <si>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</si>
  <si>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</si>
  <si>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</si>
  <si>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</si>
  <si>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</si>
  <si>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</si>
  <si>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</si>
  <si>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</si>
  <si>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</si>
  <si>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</si>
  <si>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</si>
  <si>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</si>
  <si>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</si>
  <si>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</si>
  <si>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</si>
  <si>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</si>
  <si>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</si>
  <si>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</si>
  <si>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</si>
  <si>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</si>
  <si>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</si>
  <si>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</si>
  <si>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</si>
  <si>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</si>
  <si>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</si>
  <si>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</si>
  <si>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</si>
  <si>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</si>
  <si>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</si>
  <si>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</si>
  <si>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</si>
  <si>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</si>
  <si>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</si>
  <si>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</si>
  <si>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</si>
  <si>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</si>
  <si>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</si>
  <si>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</si>
  <si>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</si>
  <si>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</si>
  <si>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</si>
  <si>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</si>
  <si>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</si>
  <si>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</si>
  <si>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</si>
  <si>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</si>
  <si>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</si>
  <si>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</si>
  <si>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</si>
  <si>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</si>
  <si>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</si>
  <si>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</si>
  <si>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</si>
  <si>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</si>
  <si>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</si>
  <si>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</si>
  <si>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</si>
  <si>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</si>
  <si>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</si>
  <si>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</si>
  <si>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</si>
  <si>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</si>
  <si>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</si>
  <si>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</si>
  <si>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</si>
  <si>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</si>
  <si>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</si>
  <si>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</si>
  <si>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</si>
  <si>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</si>
  <si>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</si>
  <si>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</si>
  <si>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</si>
  <si>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</si>
  <si>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</si>
  <si>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</si>
  <si>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</si>
  <si>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</si>
  <si>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</si>
  <si>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</si>
  <si>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</si>
  <si>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</si>
  <si>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</si>
  <si>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</si>
  <si>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</si>
  <si>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</si>
  <si>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</si>
  <si>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</si>
  <si>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</si>
  <si>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</si>
  <si>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</si>
  <si>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</si>
  <si>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</si>
  <si>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</si>
  <si>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</si>
  <si>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</si>
  <si>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</si>
  <si>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</si>
  <si>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</si>
  <si>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</si>
  <si>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</si>
  <si>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</si>
  <si>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</si>
  <si>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</si>
  <si>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</si>
  <si>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</si>
  <si>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</si>
  <si>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</si>
  <si>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</si>
  <si>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</si>
  <si>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</si>
  <si>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</si>
  <si>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</si>
  <si>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</si>
  <si>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</si>
  <si>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</si>
  <si>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</si>
  <si>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</si>
  <si>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</si>
  <si>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</si>
  <si>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</si>
  <si>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</si>
  <si>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</si>
  <si>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</si>
  <si>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</si>
  <si>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</si>
  <si>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</si>
  <si>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</si>
  <si>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</si>
  <si>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</si>
  <si>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</si>
  <si>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</si>
  <si>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</si>
  <si>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</si>
  <si>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</si>
  <si>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</si>
  <si>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</si>
  <si>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</si>
  <si>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</si>
  <si>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</si>
  <si>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</si>
  <si>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</si>
  <si>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</si>
  <si>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</si>
  <si>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</si>
  <si>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</si>
  <si>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</si>
  <si>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</si>
  <si>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</si>
  <si>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</si>
  <si>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</si>
  <si>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</si>
  <si>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</si>
  <si>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</si>
  <si>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</si>
  <si>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</si>
  <si>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</si>
  <si>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</si>
  <si>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</si>
  <si>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</si>
  <si>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</si>
  <si>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</si>
  <si>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</si>
  <si>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</si>
  <si>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</si>
  <si>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</si>
  <si>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</si>
  <si>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</si>
  <si>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</si>
  <si>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</si>
  <si>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</si>
  <si>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</si>
  <si>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</si>
  <si>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</si>
  <si>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</si>
  <si>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</si>
  <si>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</si>
  <si>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</si>
  <si>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</si>
  <si>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</si>
  <si>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</si>
  <si>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</si>
  <si>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</si>
  <si>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</si>
  <si>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</si>
  <si>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</si>
  <si>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</si>
  <si>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</si>
  <si>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</si>
  <si>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</si>
  <si>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</si>
  <si>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</si>
  <si>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</si>
  <si>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</si>
  <si>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</si>
  <si>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</si>
  <si>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</si>
  <si>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</si>
  <si>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</si>
  <si>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</si>
  <si>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</si>
  <si>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</si>
  <si>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</si>
  <si>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</si>
  <si>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</si>
  <si>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</si>
  <si>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</si>
  <si>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</si>
  <si>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</si>
  <si>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</si>
  <si>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</si>
  <si>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</si>
  <si>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</si>
  <si>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</si>
  <si>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</si>
  <si>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</si>
  <si>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</si>
  <si>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</si>
  <si>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</si>
  <si>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</si>
  <si>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</si>
  <si>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</si>
  <si>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</si>
  <si>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</si>
  <si>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</si>
  <si>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</si>
  <si>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</si>
  <si>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</si>
  <si>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</si>
  <si>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</si>
  <si>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</si>
  <si>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</si>
  <si>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</si>
  <si>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</si>
  <si>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</si>
  <si>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</si>
  <si>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</si>
  <si>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</si>
  <si>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</si>
  <si>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</si>
  <si>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</si>
  <si>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</si>
  <si>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</si>
  <si>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</si>
  <si>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</si>
  <si>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</si>
  <si>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</si>
  <si>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</si>
  <si>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</si>
  <si>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</si>
  <si>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</si>
  <si>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</si>
  <si>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</si>
  <si>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</si>
  <si>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</si>
  <si>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</si>
  <si>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</si>
  <si>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</si>
  <si>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</si>
  <si>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</si>
  <si>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</si>
  <si>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</si>
  <si>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</si>
  <si>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</si>
  <si>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</si>
  <si>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</si>
  <si>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</si>
  <si>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</si>
  <si>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</si>
  <si>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</si>
  <si>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</si>
  <si>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</si>
  <si>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</si>
  <si>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</si>
  <si>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</si>
  <si>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</si>
  <si>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</si>
  <si>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</si>
  <si>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</si>
  <si>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</si>
  <si>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</si>
  <si>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</si>
  <si>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</si>
  <si>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</si>
  <si>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</si>
  <si>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</si>
  <si>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</si>
  <si>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</si>
  <si>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</si>
  <si>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</si>
  <si>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</si>
  <si>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</si>
  <si>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</si>
  <si>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</si>
  <si>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</si>
  <si>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</si>
  <si>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</si>
  <si>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</si>
  <si>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</si>
  <si>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</si>
  <si>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</si>
  <si>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</si>
  <si>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</si>
  <si>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</si>
  <si>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</si>
  <si>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</si>
  <si>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</si>
  <si>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</si>
  <si>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</si>
  <si>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</si>
  <si>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</si>
  <si>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</si>
  <si>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</si>
  <si>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</si>
  <si>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</si>
  <si>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</si>
  <si>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</si>
  <si>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</si>
  <si>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</si>
  <si>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</si>
  <si>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</si>
  <si>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</si>
  <si>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</si>
  <si>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</si>
  <si>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</si>
  <si>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</si>
  <si>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</si>
  <si>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</si>
  <si>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</si>
  <si>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</si>
  <si>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</si>
  <si>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</si>
  <si>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</si>
  <si>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</si>
  <si>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</si>
  <si>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</si>
  <si>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</si>
  <si>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</si>
  <si>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</si>
  <si>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</si>
  <si>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</si>
  <si>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</si>
  <si>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</si>
  <si>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</si>
  <si>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</si>
  <si>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</si>
  <si>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</si>
  <si>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</si>
  <si>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</si>
  <si>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</si>
  <si>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</si>
  <si>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</si>
  <si>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</si>
  <si>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</si>
  <si>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</si>
  <si>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</si>
  <si>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</si>
  <si>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</si>
  <si>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</si>
  <si>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</si>
  <si>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</si>
  <si>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</si>
  <si>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</si>
  <si>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</si>
  <si>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</si>
  <si>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</si>
  <si>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</si>
  <si>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</si>
  <si>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</si>
  <si>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</si>
  <si>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</si>
  <si>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</si>
  <si>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</si>
  <si>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</si>
  <si>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</si>
  <si>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</si>
  <si>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</si>
  <si>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</si>
  <si>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</si>
  <si>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</si>
  <si>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</si>
  <si>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</si>
  <si>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</si>
  <si>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</si>
  <si>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</si>
  <si>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</si>
  <si>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</si>
  <si>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</si>
  <si>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</si>
  <si>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</si>
  <si>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</si>
  <si>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</si>
  <si>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</si>
  <si>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</si>
  <si>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</si>
  <si>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</si>
  <si>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</si>
  <si>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</si>
  <si>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</si>
  <si>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</si>
  <si>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</si>
  <si>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</si>
  <si>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</si>
  <si>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</si>
  <si>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</si>
  <si>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</si>
  <si>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</si>
  <si>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</si>
  <si>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</si>
  <si>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</si>
  <si>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</si>
  <si>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</si>
  <si>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</si>
  <si>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</si>
  <si>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</si>
  <si>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</si>
  <si>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</si>
  <si>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</si>
  <si>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</si>
  <si>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</si>
  <si>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</si>
  <si>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</si>
  <si>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</si>
  <si>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</si>
  <si>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</si>
  <si>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</si>
  <si>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</si>
  <si>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</si>
  <si>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</si>
  <si>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</si>
  <si>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</si>
  <si>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</si>
  <si>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</si>
  <si>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</si>
  <si>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</si>
  <si>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</si>
  <si>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</si>
  <si>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</si>
  <si>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</si>
  <si>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</si>
  <si>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</si>
  <si>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</si>
  <si>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</si>
  <si>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</si>
  <si>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</si>
  <si>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</si>
  <si>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</si>
  <si>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</si>
  <si>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</si>
  <si>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</si>
  <si>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</si>
  <si>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</si>
  <si>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</si>
  <si>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</si>
  <si>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</si>
  <si>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</si>
  <si>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</si>
  <si>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</si>
  <si>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</si>
  <si>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</si>
  <si>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</si>
  <si>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</si>
  <si>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</si>
  <si>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</si>
  <si>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</si>
  <si>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</si>
  <si>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</si>
  <si>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</si>
  <si>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</si>
  <si>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</si>
  <si>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</si>
  <si>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</si>
  <si>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</si>
  <si>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</si>
  <si>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</si>
  <si>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</si>
  <si>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</si>
  <si>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</si>
  <si>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</si>
  <si>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</si>
  <si>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</si>
  <si>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</si>
  <si>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</si>
  <si>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</si>
  <si>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</si>
  <si>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</si>
  <si>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</si>
  <si>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</si>
  <si>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</si>
  <si>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</si>
  <si>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</si>
  <si>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</si>
  <si>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</si>
  <si>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</si>
  <si>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</si>
  <si>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</si>
  <si>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</si>
  <si>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</si>
  <si>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</si>
  <si>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</si>
  <si>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</si>
  <si>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</si>
  <si>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</si>
  <si>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</si>
  <si>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</si>
  <si>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</si>
  <si>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</si>
  <si>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</si>
  <si>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</si>
  <si>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</si>
  <si>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</si>
  <si>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</si>
  <si>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</si>
  <si>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</si>
  <si>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</si>
  <si>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</si>
  <si>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</si>
  <si>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</si>
  <si>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</si>
  <si>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</si>
  <si>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</si>
  <si>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</si>
  <si>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</si>
  <si>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</si>
  <si>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</si>
  <si>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</si>
  <si>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</si>
  <si>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</si>
  <si>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</si>
  <si>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</si>
  <si>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</si>
  <si>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</si>
  <si>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</si>
  <si>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</si>
  <si>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</si>
  <si>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</si>
  <si>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</si>
  <si>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</si>
  <si>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</si>
  <si>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</si>
  <si>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</si>
  <si>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</si>
  <si>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</si>
  <si>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</si>
  <si>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</si>
  <si>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</si>
  <si>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</si>
  <si>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</si>
  <si>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</si>
  <si>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</si>
  <si>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</si>
  <si>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</si>
  <si>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</si>
  <si>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</si>
  <si>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</si>
  <si>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</si>
  <si>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</si>
  <si>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</si>
  <si>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</si>
  <si>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</si>
  <si>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</si>
  <si>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</si>
  <si>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</si>
  <si>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</si>
  <si>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</si>
  <si>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</si>
  <si>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</si>
  <si>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</si>
  <si>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</si>
  <si>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</si>
  <si>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</si>
  <si>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</si>
  <si>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</si>
  <si>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</si>
  <si>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</si>
  <si>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</si>
  <si>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</si>
  <si>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</si>
  <si>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</si>
  <si>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</si>
  <si>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</si>
  <si>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</si>
  <si>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</si>
  <si>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</si>
  <si>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</si>
  <si>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</si>
  <si>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</si>
  <si>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</si>
  <si>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</si>
  <si>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</si>
  <si>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</si>
  <si>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</si>
  <si>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</si>
  <si>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</si>
  <si>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</si>
  <si>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</si>
  <si>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</si>
  <si>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</si>
  <si>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</si>
  <si>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</si>
  <si>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</si>
  <si>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</si>
  <si>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</si>
  <si>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</si>
  <si>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</si>
  <si>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</si>
  <si>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</si>
  <si>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</si>
  <si>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</si>
  <si>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</si>
  <si>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</si>
  <si>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</si>
  <si>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</si>
  <si>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</si>
  <si>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</si>
  <si>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</si>
  <si>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</si>
  <si>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</si>
  <si>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</si>
  <si>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</si>
  <si>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</si>
  <si>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</si>
  <si>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</si>
  <si>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</si>
  <si>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</si>
  <si>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</si>
  <si>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</si>
  <si>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</si>
  <si>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</si>
  <si>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</si>
  <si>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</si>
  <si>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</si>
  <si>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</si>
  <si>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</si>
  <si>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</si>
  <si>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</si>
  <si>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</si>
  <si>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</si>
  <si>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</si>
  <si>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</si>
  <si>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</si>
  <si>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</si>
  <si>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</si>
  <si>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</si>
  <si>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</si>
  <si>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</si>
  <si>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</si>
  <si>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</si>
  <si>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</si>
  <si>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</si>
  <si>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</si>
  <si>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</si>
  <si>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</si>
  <si>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</si>
  <si>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</si>
  <si>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</si>
  <si>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</si>
  <si>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</si>
  <si>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</si>
  <si>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</si>
  <si>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</si>
  <si>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</si>
  <si>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</si>
  <si>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</si>
  <si>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</si>
  <si>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</si>
  <si>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</si>
  <si>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</si>
  <si>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</si>
  <si>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</si>
  <si>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</si>
  <si>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</si>
  <si>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</si>
  <si>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</si>
  <si>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</si>
  <si>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</si>
  <si>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</si>
  <si>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</si>
  <si>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</si>
  <si>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</si>
  <si>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</si>
  <si>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</si>
  <si>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</si>
  <si>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</si>
  <si>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</si>
  <si>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</si>
  <si>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</si>
  <si>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</si>
  <si>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</si>
  <si>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</si>
  <si>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</si>
  <si>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</si>
  <si>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</si>
  <si>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</si>
  <si>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</si>
  <si>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</si>
  <si>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</si>
  <si>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</si>
  <si>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</si>
  <si>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</si>
  <si>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</si>
  <si>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</si>
  <si>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</si>
  <si>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</si>
  <si>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</si>
  <si>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</si>
  <si>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</si>
  <si>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</si>
  <si>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</si>
  <si>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</si>
  <si>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</si>
  <si>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</si>
  <si>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</si>
  <si>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</si>
  <si>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</si>
  <si>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</si>
  <si>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</si>
  <si>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</si>
  <si>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</si>
  <si>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</si>
  <si>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</si>
  <si>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</si>
  <si>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</si>
  <si>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</si>
  <si>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</si>
  <si>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</si>
  <si>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</si>
  <si>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</si>
  <si>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</si>
  <si>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</si>
  <si>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</si>
  <si>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</si>
  <si>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</si>
  <si>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</si>
  <si>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</si>
  <si>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</si>
  <si>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</si>
  <si>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</si>
  <si>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</si>
  <si>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</si>
  <si>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</si>
  <si>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</si>
  <si>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</si>
  <si>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</si>
  <si>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</si>
  <si>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</si>
  <si>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</si>
  <si>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</si>
  <si>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</si>
  <si>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</si>
  <si>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</si>
  <si>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</si>
  <si>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</si>
  <si>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</si>
  <si>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</si>
  <si>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</si>
  <si>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</si>
  <si>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</si>
  <si>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</si>
  <si>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</si>
  <si>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</si>
  <si>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</si>
  <si>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</si>
  <si>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</si>
  <si>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</si>
  <si>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</si>
  <si>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</si>
  <si>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</si>
  <si>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</si>
  <si>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</si>
  <si>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</si>
  <si>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</si>
  <si>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</si>
  <si>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</si>
  <si>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</si>
  <si>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</si>
  <si>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</si>
  <si>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</si>
  <si>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</si>
  <si>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</si>
  <si>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</si>
  <si>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</si>
  <si>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</si>
  <si>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</si>
  <si>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</si>
  <si>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</si>
  <si>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</si>
  <si>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</si>
  <si>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</si>
  <si>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</si>
  <si>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</si>
  <si>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</si>
  <si>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</si>
  <si>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</si>
  <si>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</si>
  <si>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</si>
  <si>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</si>
  <si>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</si>
  <si>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</si>
  <si>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</si>
  <si>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</si>
  <si>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</si>
  <si>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</si>
  <si>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</si>
  <si>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</si>
  <si>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</si>
  <si>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</si>
  <si>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</si>
  <si>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</si>
  <si>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</si>
  <si>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</si>
  <si>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</si>
  <si>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</si>
  <si>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</si>
  <si>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</si>
  <si>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</si>
  <si>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</si>
  <si>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</si>
  <si>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</si>
  <si>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</si>
  <si>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</si>
  <si>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</si>
  <si>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</si>
  <si>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</si>
  <si>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</si>
  <si>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</si>
  <si>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</si>
  <si>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</si>
  <si>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</si>
  <si>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</si>
  <si>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</si>
  <si>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</si>
  <si>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</si>
  <si>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</si>
  <si>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</si>
  <si>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</si>
  <si>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</si>
  <si>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</si>
  <si>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</si>
  <si>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</si>
  <si>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</si>
  <si>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</si>
  <si>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</si>
  <si>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</si>
  <si>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</si>
  <si>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</si>
  <si>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</si>
  <si>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</si>
  <si>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</si>
  <si>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</si>
  <si>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</si>
  <si>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</si>
  <si>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</si>
  <si>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</si>
  <si>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</si>
  <si>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</si>
  <si>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</si>
  <si>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</si>
  <si>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</si>
  <si>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</si>
  <si>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</si>
  <si>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</si>
  <si>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</si>
  <si>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</si>
  <si>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</si>
  <si>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</si>
  <si>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</si>
  <si>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</si>
  <si>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</si>
  <si>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</si>
  <si>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</si>
  <si>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</si>
  <si>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</si>
  <si>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</si>
  <si>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</si>
  <si>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</si>
  <si>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</si>
  <si>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</si>
  <si>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</si>
  <si>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</si>
  <si>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</si>
  <si>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</si>
  <si>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</si>
  <si>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</si>
  <si>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</si>
  <si>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</si>
  <si>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</si>
  <si>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</si>
  <si>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</si>
  <si>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</si>
  <si>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</si>
  <si>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</si>
  <si>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</si>
  <si>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</si>
  <si>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</si>
  <si>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</si>
  <si>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</si>
  <si>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</si>
  <si>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</si>
  <si>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</si>
  <si>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</si>
  <si>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</si>
  <si>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</si>
  <si>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</si>
  <si>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</si>
  <si>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</si>
  <si>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</si>
  <si>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</si>
  <si>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</si>
  <si>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</si>
  <si>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</si>
  <si>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</si>
  <si>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</si>
  <si>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</si>
  <si>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</si>
  <si>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</si>
  <si>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</si>
  <si>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</si>
  <si>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</si>
  <si>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</si>
  <si>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</si>
  <si>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</si>
  <si>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</si>
  <si>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</si>
  <si>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</si>
  <si>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</si>
  <si>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</si>
  <si>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</si>
  <si>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</si>
  <si>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</si>
  <si>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</si>
  <si>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</si>
  <si>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</si>
  <si>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</si>
  <si>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</si>
  <si>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</si>
  <si>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</si>
  <si>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</si>
  <si>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</si>
  <si>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</si>
  <si>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</si>
  <si>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</si>
  <si>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</si>
  <si>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</si>
  <si>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</si>
  <si>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</si>
  <si>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</si>
  <si>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</si>
  <si>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</si>
  <si>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</si>
  <si>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</si>
  <si>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</si>
  <si>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</si>
  <si>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</si>
  <si>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</si>
  <si>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</si>
  <si>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</si>
  <si>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</si>
  <si>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</si>
  <si>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</si>
  <si>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</si>
  <si>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</si>
  <si>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</si>
  <si>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</si>
  <si>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</si>
  <si>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</si>
  <si>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</si>
  <si>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</si>
  <si>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</si>
  <si>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</si>
  <si>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</si>
  <si>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</si>
  <si>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</si>
  <si>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</si>
  <si>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</si>
  <si>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</si>
  <si>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</si>
  <si>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</si>
  <si>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</si>
  <si>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</si>
  <si>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</si>
  <si>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</si>
  <si>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</si>
  <si>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</si>
  <si>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</si>
  <si>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</si>
  <si>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</si>
  <si>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</si>
  <si>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</si>
  <si>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</si>
  <si>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</si>
  <si>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</si>
  <si>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</si>
  <si>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</si>
  <si>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</si>
  <si>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</si>
  <si>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</si>
  <si>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</si>
  <si>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</si>
  <si>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</si>
  <si>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</si>
  <si>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</si>
  <si>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</si>
  <si>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</si>
  <si>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</si>
  <si>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</si>
  <si>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</si>
  <si>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</si>
  <si>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</si>
  <si>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</si>
  <si>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</si>
  <si>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</si>
  <si>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</si>
  <si>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</si>
  <si>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</si>
  <si>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</si>
  <si>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</si>
  <si>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</si>
  <si>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</si>
  <si>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</si>
  <si>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</si>
  <si>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</si>
  <si>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</si>
  <si>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</si>
  <si>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</si>
  <si>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</si>
  <si>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</si>
  <si>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</si>
  <si>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</si>
  <si>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</si>
  <si>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</si>
  <si>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</si>
  <si>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</si>
  <si>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</si>
  <si>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</si>
  <si>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</si>
  <si>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</si>
  <si>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</si>
  <si>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</si>
  <si>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</si>
  <si>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</si>
  <si>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</si>
  <si>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</si>
  <si>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</si>
  <si>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</si>
  <si>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</si>
  <si>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</si>
  <si>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</si>
  <si>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</si>
  <si>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</si>
  <si>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</si>
  <si>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</si>
  <si>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</si>
  <si>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</si>
  <si>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</si>
  <si>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</si>
  <si>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</si>
  <si>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</si>
  <si>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</si>
  <si>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</si>
  <si>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</si>
  <si>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</si>
  <si>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</si>
  <si>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</si>
  <si>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</si>
  <si>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</si>
  <si>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</si>
  <si>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</si>
  <si>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</si>
  <si>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</si>
  <si>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</si>
  <si>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</si>
  <si>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</si>
  <si>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</si>
  <si>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</si>
  <si>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</si>
  <si>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</si>
  <si>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</si>
  <si>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</si>
  <si>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</si>
  <si>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</si>
  <si>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</si>
  <si>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</si>
  <si>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</si>
  <si>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</si>
  <si>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</si>
  <si>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</si>
  <si>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</si>
  <si>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</si>
  <si>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</si>
  <si>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</si>
  <si>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</si>
  <si>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</si>
  <si>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</si>
  <si>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</si>
  <si>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</si>
  <si>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</si>
  <si>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</si>
  <si>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</si>
  <si>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</si>
  <si>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</si>
  <si>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</si>
  <si>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</si>
  <si>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</si>
  <si>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</si>
  <si>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</si>
  <si>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</si>
  <si>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</si>
  <si>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</si>
  <si>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</si>
  <si>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</si>
  <si>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</si>
  <si>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</si>
  <si>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</si>
  <si>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</si>
  <si>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</si>
  <si>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</si>
  <si>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</si>
  <si>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</si>
  <si>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</si>
  <si>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</si>
  <si>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</si>
  <si>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</si>
  <si>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</si>
  <si>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</si>
  <si>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</si>
  <si>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</si>
  <si>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</si>
  <si>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</si>
  <si>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</si>
  <si>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</si>
  <si>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</si>
  <si>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</si>
  <si>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</si>
  <si>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</si>
  <si>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</si>
  <si>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</si>
  <si>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</si>
  <si>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</si>
  <si>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</si>
  <si>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</si>
  <si>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</si>
  <si>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</si>
  <si>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</si>
  <si>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</si>
  <si>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</si>
  <si>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</si>
  <si>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</si>
  <si>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</si>
  <si>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</si>
  <si>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</si>
  <si>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</si>
  <si>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</si>
  <si>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</si>
  <si>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</si>
  <si>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</si>
  <si>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</si>
  <si>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</si>
  <si>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</si>
  <si>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</si>
  <si>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</si>
  <si>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</si>
  <si>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</si>
  <si>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</si>
  <si>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</si>
  <si>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</si>
  <si>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</si>
  <si>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</si>
  <si>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</si>
  <si>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</si>
  <si>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</si>
  <si>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</si>
  <si>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</si>
  <si>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</si>
  <si>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</si>
  <si>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</si>
  <si>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</si>
  <si>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</si>
  <si>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</si>
  <si>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</si>
  <si>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</si>
  <si>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</si>
  <si>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</si>
  <si>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</si>
  <si>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</si>
  <si>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</si>
  <si>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</si>
  <si>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</si>
  <si>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</si>
  <si>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</si>
  <si>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</si>
  <si>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</si>
  <si>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</si>
  <si>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</si>
  <si>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</si>
  <si>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</si>
  <si>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</si>
  <si>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</si>
  <si>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</si>
  <si>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</si>
  <si>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</si>
  <si>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</si>
  <si>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</si>
  <si>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</si>
  <si>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</si>
  <si>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</si>
  <si>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</si>
  <si>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</si>
  <si>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</si>
  <si>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</si>
  <si>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</si>
  <si>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</si>
  <si>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</si>
  <si>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</si>
  <si>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</si>
  <si>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</si>
  <si>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</si>
  <si>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</si>
  <si>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</si>
  <si>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</si>
  <si>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</si>
  <si>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</si>
  <si>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</si>
  <si>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</si>
  <si>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</si>
  <si>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</si>
  <si>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</si>
  <si>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</si>
  <si>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</si>
  <si>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</si>
  <si>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</si>
  <si>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</si>
  <si>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</si>
  <si>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</si>
  <si>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</si>
  <si>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</si>
  <si>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</si>
  <si>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</si>
  <si>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</si>
  <si>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</si>
  <si>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</si>
  <si>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</si>
  <si>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</si>
  <si>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</si>
  <si>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</si>
  <si>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</si>
  <si>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</si>
  <si>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</si>
  <si>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</si>
  <si>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</si>
  <si>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</si>
  <si>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</si>
  <si>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</si>
  <si>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</si>
  <si>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</si>
  <si>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</si>
  <si>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</si>
  <si>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</si>
  <si>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</si>
  <si>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</si>
  <si>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</si>
  <si>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</si>
  <si>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</si>
  <si>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</si>
  <si>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</si>
  <si>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</si>
  <si>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</si>
  <si>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</si>
  <si>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</si>
  <si>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</si>
  <si>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</si>
  <si>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</si>
  <si>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</si>
  <si>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</si>
  <si>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</si>
  <si>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</si>
  <si>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</si>
  <si>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</si>
  <si>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</si>
  <si>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</si>
  <si>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</si>
  <si>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</si>
  <si>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</si>
  <si>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</si>
  <si>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</si>
  <si>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</si>
  <si>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</si>
  <si>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</si>
  <si>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</si>
  <si>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</si>
  <si>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</si>
  <si>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</si>
  <si>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</si>
  <si>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</si>
  <si>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</si>
  <si>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</si>
  <si>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</si>
  <si>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</si>
  <si>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</si>
  <si>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</si>
  <si>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</si>
  <si>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</si>
  <si>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</si>
  <si>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</si>
  <si>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</si>
  <si>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</si>
  <si>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</si>
  <si>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</si>
  <si>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</si>
  <si>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</si>
  <si>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</si>
  <si>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</si>
  <si>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</si>
  <si>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</si>
  <si>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</si>
  <si>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</si>
  <si>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</si>
  <si>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</si>
  <si>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</si>
  <si>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</si>
  <si>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</si>
  <si>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</si>
  <si>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</si>
  <si>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</si>
  <si>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</si>
  <si>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</si>
  <si>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</si>
  <si>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</si>
  <si>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</si>
  <si>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</si>
  <si>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</si>
  <si>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</si>
  <si>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</si>
  <si>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</si>
  <si>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</si>
  <si>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</si>
  <si>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</si>
  <si>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</si>
  <si>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</si>
  <si>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</si>
  <si>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</si>
  <si>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</si>
  <si>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</si>
  <si>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</si>
  <si>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</si>
  <si>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</si>
  <si>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</si>
  <si>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</si>
  <si>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</si>
  <si>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</si>
  <si>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</si>
  <si>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</si>
  <si>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</si>
  <si>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</si>
  <si>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</si>
  <si>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</si>
  <si>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</si>
  <si>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</si>
  <si>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</si>
  <si>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</si>
  <si>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</si>
  <si>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</si>
  <si>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</si>
  <si>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</si>
  <si>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</si>
  <si>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</si>
  <si>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</si>
  <si>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</si>
  <si>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</si>
  <si>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</si>
  <si>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</si>
  <si>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</si>
  <si>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</si>
  <si>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</si>
  <si>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</si>
  <si>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</si>
  <si>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</si>
  <si>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</si>
  <si>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</si>
  <si>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</si>
  <si>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</si>
  <si>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</si>
  <si>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</si>
  <si>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</si>
  <si>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</si>
  <si>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</si>
  <si>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</si>
  <si>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</si>
  <si>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</si>
  <si>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</si>
  <si>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</si>
  <si>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</si>
  <si>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</si>
  <si>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</si>
  <si>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</si>
  <si>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</si>
  <si>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</si>
  <si>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</si>
  <si>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</si>
  <si>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</si>
  <si>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</si>
  <si>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</si>
  <si>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</si>
  <si>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</si>
  <si>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</si>
  <si>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</si>
  <si>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</si>
  <si>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</si>
  <si>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</si>
  <si>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</si>
  <si>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</si>
  <si>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</si>
  <si>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</si>
  <si>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</si>
  <si>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</si>
  <si>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</si>
  <si>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</si>
  <si>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</si>
  <si>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</si>
  <si>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</si>
  <si>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</si>
  <si>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</si>
  <si>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</si>
  <si>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</si>
  <si>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</si>
  <si>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</si>
  <si>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</si>
  <si>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</si>
  <si>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</si>
  <si>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</si>
  <si>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</si>
  <si>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</si>
  <si>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</si>
  <si>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</si>
  <si>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</si>
  <si>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</si>
  <si>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</si>
  <si>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</si>
  <si>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</si>
  <si>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</si>
  <si>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</si>
  <si>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</si>
  <si>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</si>
  <si>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</si>
  <si>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</si>
  <si>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</si>
  <si>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</si>
  <si>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</si>
  <si>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</si>
  <si>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</si>
  <si>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</si>
  <si>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</si>
  <si>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</si>
  <si>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</si>
  <si>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</si>
  <si>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</si>
  <si>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</si>
  <si>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</si>
  <si>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</si>
  <si>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</si>
  <si>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</si>
  <si>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</si>
  <si>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</si>
  <si>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</si>
  <si>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</si>
  <si>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</si>
  <si>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</si>
  <si>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</si>
  <si>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</si>
  <si>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</si>
  <si>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</si>
  <si>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</si>
  <si>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</si>
  <si>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</si>
  <si>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</si>
  <si>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</si>
  <si>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</si>
  <si>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</si>
  <si>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</si>
  <si>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</si>
  <si>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</si>
  <si>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</si>
  <si>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</si>
  <si>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</si>
  <si>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</si>
  <si>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</si>
  <si>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</si>
  <si>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</si>
  <si>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</si>
  <si>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</si>
  <si>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</si>
  <si>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</si>
  <si>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</si>
  <si>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</si>
  <si>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</si>
  <si>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</si>
  <si>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</si>
  <si>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</si>
  <si>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</si>
  <si>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</si>
  <si>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</si>
  <si>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</si>
  <si>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</si>
  <si>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</si>
  <si>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</si>
  <si>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</si>
  <si>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</si>
  <si>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</si>
  <si>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</si>
  <si>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</si>
  <si>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</si>
  <si>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</si>
  <si>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</si>
  <si>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</si>
  <si>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</si>
  <si>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</si>
  <si>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</si>
  <si>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</si>
  <si>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</si>
  <si>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</si>
  <si>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</si>
  <si>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</si>
  <si>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</si>
  <si>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</si>
  <si>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</si>
  <si>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</si>
  <si>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</si>
  <si>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</si>
  <si>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</si>
  <si>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</si>
  <si>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</si>
  <si>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</si>
  <si>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</si>
  <si>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</si>
  <si>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</si>
  <si>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</si>
  <si>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</si>
  <si>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</si>
  <si>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</si>
  <si>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</si>
  <si>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</si>
  <si>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</si>
  <si>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</si>
  <si>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</si>
  <si>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</si>
  <si>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</si>
  <si>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</si>
  <si>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</si>
  <si>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</si>
  <si>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</si>
  <si>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</si>
  <si>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</si>
  <si>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</si>
  <si>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</si>
  <si>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</si>
  <si>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</si>
  <si>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</si>
  <si>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</si>
  <si>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</si>
  <si>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</si>
  <si>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</si>
  <si>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</si>
  <si>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</si>
  <si>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</si>
  <si>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</si>
  <si>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</si>
  <si>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</si>
  <si>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</si>
  <si>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</si>
  <si>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</si>
  <si>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</si>
  <si>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</si>
  <si>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</si>
  <si>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</si>
  <si>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</si>
  <si>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</si>
  <si>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</si>
  <si>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</si>
  <si>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</si>
  <si>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</si>
  <si>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</si>
  <si>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</si>
  <si>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</si>
  <si>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</si>
  <si>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</si>
  <si>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</si>
  <si>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</si>
  <si>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</si>
  <si>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</si>
  <si>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</si>
  <si>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</si>
  <si>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</si>
  <si>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</si>
  <si>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</si>
  <si>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</si>
  <si>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</si>
  <si>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</si>
  <si>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</si>
  <si>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</si>
  <si>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</si>
  <si>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</si>
  <si>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</si>
  <si>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</si>
  <si>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</si>
  <si>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</si>
  <si>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</si>
  <si>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</si>
  <si>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</si>
  <si>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</si>
  <si>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</si>
  <si>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</si>
  <si>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</si>
  <si>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</si>
  <si>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</si>
  <si>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</si>
  <si>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</si>
  <si>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</si>
  <si>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</si>
  <si>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</si>
  <si>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</si>
  <si>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</si>
  <si>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</si>
  <si>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</si>
  <si>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</si>
  <si>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</si>
  <si>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</si>
  <si>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</si>
  <si>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</si>
  <si>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</si>
  <si>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</si>
  <si>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</si>
  <si>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</si>
  <si>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</si>
  <si>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</si>
  <si>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</si>
  <si>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</si>
  <si>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</si>
  <si>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</si>
  <si>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</si>
  <si>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</si>
  <si>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</si>
  <si>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</si>
  <si>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</si>
  <si>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</si>
  <si>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</si>
  <si>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</si>
  <si>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</si>
  <si>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</si>
  <si>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</si>
  <si>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</si>
  <si>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</si>
  <si>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</si>
  <si>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</si>
  <si>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</si>
  <si>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</si>
  <si>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</si>
  <si>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</si>
  <si>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</si>
  <si>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</si>
  <si>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</si>
  <si>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</si>
  <si>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</si>
  <si>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</si>
  <si>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</si>
  <si>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</si>
  <si>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</si>
  <si>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</si>
  <si>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</si>
  <si>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</si>
  <si>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</si>
  <si>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</si>
  <si>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</si>
  <si>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</si>
  <si>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</si>
  <si>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</si>
  <si>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</si>
  <si>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</si>
  <si>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</si>
  <si>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</si>
  <si>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</si>
  <si>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</si>
  <si>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</si>
  <si>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</si>
  <si>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</si>
  <si>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</si>
  <si>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</si>
  <si>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</si>
  <si>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</si>
  <si>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</si>
  <si>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</si>
  <si>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</si>
  <si>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</si>
  <si>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</si>
  <si>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</si>
  <si>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</si>
  <si>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</si>
  <si>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</si>
  <si>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</si>
  <si>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</si>
  <si>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</si>
  <si>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</si>
  <si>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</si>
  <si>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</si>
  <si>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</si>
  <si>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</si>
  <si>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</si>
  <si>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</si>
  <si>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</si>
  <si>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</si>
  <si>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</si>
  <si>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</si>
  <si>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</si>
  <si>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</si>
  <si>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</si>
  <si>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</si>
  <si>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</si>
  <si>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</si>
  <si>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</si>
  <si>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</si>
  <si>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</si>
  <si>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</si>
  <si>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</si>
  <si>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</si>
  <si>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</si>
  <si>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</si>
  <si>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</si>
  <si>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</si>
  <si>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</si>
  <si>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</si>
  <si>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</si>
  <si>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</si>
  <si>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</si>
  <si>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</si>
  <si>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</si>
  <si>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</si>
  <si>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</si>
  <si>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</si>
  <si>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</si>
  <si>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</si>
  <si>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</si>
  <si>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</si>
  <si>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</si>
  <si>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</si>
  <si>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</si>
  <si>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</si>
  <si>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</si>
  <si>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</si>
  <si>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</si>
  <si>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</si>
  <si>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</si>
  <si>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</si>
  <si>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</si>
  <si>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</si>
  <si>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</si>
  <si>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</si>
  <si>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</si>
  <si>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</si>
  <si>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</si>
  <si>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</si>
  <si>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</si>
  <si>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</si>
  <si>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</si>
  <si>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</si>
  <si>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</si>
  <si>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</si>
  <si>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</si>
  <si>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</si>
  <si>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</si>
  <si>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</si>
  <si>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</si>
  <si>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</si>
  <si>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</si>
  <si>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</si>
  <si>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</si>
  <si>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</si>
  <si>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</si>
  <si>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</si>
  <si>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</si>
  <si>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</si>
  <si>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</si>
  <si>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</si>
  <si>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</si>
  <si>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</si>
  <si>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</si>
  <si>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</si>
  <si>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</si>
  <si>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</si>
  <si>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</si>
  <si>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</si>
  <si>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</si>
  <si>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</si>
  <si>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</si>
  <si>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</si>
  <si>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</si>
  <si>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</si>
  <si>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</si>
  <si>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</si>
  <si>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</si>
  <si>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</si>
  <si>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</si>
  <si>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</si>
  <si>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</si>
  <si>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</si>
  <si>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</si>
  <si>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</si>
  <si>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</si>
  <si>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</si>
  <si>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</si>
  <si>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</si>
  <si>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</si>
  <si>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</si>
  <si>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</si>
  <si>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</si>
  <si>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</si>
  <si>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</si>
  <si>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</si>
  <si>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</si>
  <si>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</si>
  <si>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</si>
  <si>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</si>
  <si>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</si>
  <si>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</si>
  <si>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</si>
  <si>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</si>
  <si>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</si>
  <si>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</si>
  <si>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</si>
  <si>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</si>
  <si>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</si>
  <si>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</si>
  <si>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</si>
  <si>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</si>
  <si>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</si>
  <si>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</si>
  <si>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</si>
  <si>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</si>
  <si>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</si>
  <si>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</si>
  <si>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</si>
  <si>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</si>
  <si>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</si>
  <si>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</si>
  <si>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</si>
  <si>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</si>
  <si>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</si>
  <si>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</si>
  <si>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</si>
  <si>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</si>
  <si>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</si>
  <si>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</si>
  <si>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</si>
  <si>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</si>
  <si>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</si>
  <si>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</si>
  <si>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</si>
  <si>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</si>
  <si>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</si>
  <si>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</si>
  <si>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</si>
  <si>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</si>
  <si>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</si>
  <si>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</si>
  <si>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</si>
  <si>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</si>
  <si>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</si>
  <si>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</si>
  <si>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</si>
  <si>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</si>
  <si>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</si>
  <si>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</si>
  <si>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</si>
  <si>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</si>
  <si>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</si>
  <si>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</si>
  <si>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</si>
  <si>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</si>
  <si>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</si>
  <si>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</si>
  <si>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</si>
  <si>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</si>
  <si>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</si>
  <si>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</si>
  <si>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</si>
  <si>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</si>
  <si>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</si>
  <si>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</si>
  <si>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</si>
  <si>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</si>
  <si>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</si>
  <si>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</si>
  <si>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</si>
  <si>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</si>
  <si>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</si>
  <si>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</si>
  <si>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</si>
  <si>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</si>
  <si>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</si>
  <si>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</si>
  <si>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</si>
  <si>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</si>
  <si>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</si>
  <si>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</si>
  <si>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</si>
  <si>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</si>
  <si>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</si>
  <si>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</si>
  <si>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</si>
  <si>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</si>
  <si>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</si>
  <si>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</si>
  <si>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</si>
  <si>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</si>
  <si>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</si>
  <si>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</si>
  <si>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</si>
  <si>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</si>
  <si>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</si>
  <si>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</si>
  <si>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</si>
  <si>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</si>
  <si>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</si>
  <si>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</si>
  <si>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</si>
  <si>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</si>
  <si>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</si>
  <si>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</si>
  <si>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</si>
  <si>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</si>
  <si>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</si>
  <si>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</si>
  <si>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</si>
  <si>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</si>
  <si>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</si>
  <si>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</si>
  <si>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</si>
  <si>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</si>
  <si>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</si>
  <si>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</si>
  <si>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</si>
  <si>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</si>
  <si>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</si>
  <si>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</si>
  <si>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</si>
  <si>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</si>
  <si>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</si>
  <si>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</si>
  <si>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</si>
  <si>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</si>
  <si>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</si>
  <si>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</si>
  <si>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</si>
  <si>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</si>
  <si>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</si>
  <si>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</si>
  <si>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</si>
  <si>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</si>
  <si>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</si>
  <si>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</si>
  <si>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</si>
  <si>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</si>
  <si>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</si>
  <si>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</si>
  <si>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</si>
  <si>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</si>
  <si>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</si>
  <si>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</si>
  <si>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</si>
  <si>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</si>
  <si>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</si>
  <si>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</si>
  <si>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</si>
  <si>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</si>
  <si>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</si>
  <si>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</si>
  <si>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</si>
  <si>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</si>
  <si>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</si>
  <si>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</si>
  <si>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</si>
  <si>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</si>
  <si>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</si>
  <si>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</si>
  <si>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</si>
  <si>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</si>
  <si>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</si>
  <si>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</si>
  <si>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</si>
  <si>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</si>
  <si>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</si>
  <si>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</si>
  <si>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</si>
  <si>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</si>
  <si>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</si>
  <si>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</si>
  <si>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</si>
  <si>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</si>
  <si>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</si>
  <si>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</si>
  <si>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</si>
  <si>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</si>
  <si>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</si>
  <si>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</si>
  <si>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</si>
  <si>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</si>
  <si>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</si>
  <si>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</si>
  <si>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</si>
  <si>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</si>
  <si>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</si>
  <si>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</si>
  <si>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</si>
  <si>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</si>
  <si>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</si>
  <si>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</si>
  <si>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</si>
  <si>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</si>
  <si>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</si>
  <si>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</si>
  <si>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</si>
  <si>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</si>
  <si>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</si>
  <si>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</si>
  <si>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</si>
  <si>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</si>
  <si>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</si>
  <si>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</si>
  <si>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</si>
  <si>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</si>
  <si>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</si>
  <si>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</si>
  <si>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</si>
  <si>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</si>
  <si>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</si>
  <si>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</si>
  <si>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</si>
  <si>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</si>
  <si>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</si>
  <si>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</si>
  <si>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</si>
  <si>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</si>
  <si>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</si>
  <si>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</si>
  <si>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</si>
  <si>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</si>
  <si>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</si>
  <si>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</si>
  <si>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</si>
  <si>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</si>
  <si>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</si>
  <si>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</si>
  <si>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</si>
  <si>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</si>
  <si>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</si>
  <si>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</si>
  <si>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</si>
  <si>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</si>
  <si>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</si>
  <si>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</si>
  <si>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</si>
  <si>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</si>
  <si>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</si>
  <si>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</si>
  <si>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</si>
  <si>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</si>
  <si>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</si>
  <si>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</si>
  <si>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</si>
  <si>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</si>
  <si>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</si>
  <si>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</si>
  <si>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</si>
  <si>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</si>
  <si>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</si>
  <si>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</si>
  <si>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</si>
  <si>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</si>
  <si>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</si>
  <si>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</si>
  <si>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</si>
  <si>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</si>
  <si>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</si>
  <si>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</si>
  <si>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</si>
  <si>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</si>
  <si>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</si>
  <si>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</si>
  <si>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</si>
  <si>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</si>
  <si>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</si>
  <si>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</si>
  <si>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</si>
  <si>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</si>
  <si>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</si>
  <si>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</si>
  <si>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</si>
  <si>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</si>
  <si>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</si>
  <si>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</si>
  <si>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</si>
  <si>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</si>
  <si>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</si>
  <si>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</si>
  <si>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</si>
  <si>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</si>
  <si>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</si>
  <si>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</si>
  <si>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</si>
  <si>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</si>
  <si>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</si>
  <si>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</si>
  <si>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</si>
  <si>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</si>
  <si>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</si>
  <si>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</si>
  <si>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</si>
  <si>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</si>
  <si>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</si>
  <si>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</si>
  <si>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</si>
  <si>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</si>
  <si>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</si>
  <si>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</si>
  <si>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</si>
  <si>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</si>
  <si>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</si>
  <si>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</si>
  <si>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</si>
  <si>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</si>
  <si>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</si>
  <si>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</si>
  <si>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</si>
  <si>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</si>
  <si>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</si>
  <si>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</si>
  <si>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</si>
  <si>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</si>
  <si>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</si>
  <si>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</si>
  <si>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</si>
  <si>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</si>
  <si>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</si>
  <si>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</si>
  <si>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</si>
  <si>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</si>
  <si>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</si>
  <si>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</si>
  <si>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</si>
  <si>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</si>
  <si>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</si>
  <si>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</si>
  <si>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</si>
  <si>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</si>
  <si>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</si>
  <si>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</si>
  <si>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</si>
  <si>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</si>
  <si>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</si>
  <si>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</si>
  <si>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</si>
  <si>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</si>
  <si>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</si>
  <si>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</si>
  <si>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</si>
  <si>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</si>
  <si>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</si>
  <si>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</si>
  <si>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</si>
  <si>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</si>
  <si>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</si>
  <si>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</si>
  <si>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</si>
  <si>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</si>
  <si>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</si>
  <si>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</si>
  <si>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</si>
  <si>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</si>
  <si>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</si>
  <si>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</si>
  <si>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</si>
  <si>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</si>
  <si>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</si>
  <si>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</si>
  <si>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</si>
  <si>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</si>
  <si>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</si>
  <si>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</si>
  <si>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</si>
  <si>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</si>
  <si>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</si>
  <si>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</si>
  <si>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</si>
  <si>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</si>
  <si>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</si>
  <si>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</si>
  <si>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</si>
  <si>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</si>
  <si>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</si>
  <si>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</si>
  <si>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</si>
  <si>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</si>
  <si>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</si>
  <si>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</si>
  <si>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</si>
  <si>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</si>
  <si>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</si>
  <si>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</si>
  <si>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</si>
  <si>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</si>
  <si>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</si>
  <si>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</si>
  <si>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</si>
  <si>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</si>
  <si>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</si>
  <si>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</si>
  <si>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</si>
  <si>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</si>
  <si>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</si>
  <si>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</si>
  <si>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</si>
  <si>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</si>
  <si>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</si>
  <si>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</si>
  <si>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</si>
  <si>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</si>
  <si>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</si>
  <si>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</si>
  <si>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</si>
  <si>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</si>
  <si>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</si>
  <si>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</si>
  <si>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</si>
  <si>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</si>
  <si>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</si>
  <si>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</si>
  <si>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</si>
  <si>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</si>
  <si>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</si>
  <si>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</si>
  <si>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</si>
  <si>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</si>
  <si>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</si>
  <si>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</si>
  <si>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</si>
  <si>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</si>
  <si>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</si>
  <si>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</si>
  <si>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</si>
  <si>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</si>
  <si>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</si>
  <si>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</si>
  <si>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</si>
  <si>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</si>
  <si>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</si>
  <si>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</si>
  <si>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</si>
  <si>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</si>
  <si>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</si>
  <si>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</si>
  <si>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</si>
  <si>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</si>
  <si>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</si>
  <si>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</si>
  <si>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</si>
  <si>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</si>
  <si>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</si>
  <si>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</si>
  <si>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</si>
  <si>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</si>
  <si>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</si>
  <si>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</si>
  <si>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</si>
  <si>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</si>
  <si>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</si>
  <si>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</si>
  <si>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</si>
  <si>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</si>
  <si>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</si>
  <si>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</si>
  <si>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</si>
  <si>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</si>
  <si>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</si>
  <si>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</si>
  <si>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</si>
  <si>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</si>
  <si>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</si>
  <si>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</si>
  <si>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</si>
  <si>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</si>
  <si>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</si>
  <si>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</si>
  <si>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</si>
  <si>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</si>
  <si>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</si>
  <si>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</si>
  <si>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</si>
  <si>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</si>
  <si>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</si>
  <si>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</si>
  <si>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</si>
  <si>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</si>
  <si>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</si>
  <si>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</si>
  <si>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</si>
  <si>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</si>
  <si>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</si>
  <si>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</si>
  <si>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</si>
  <si>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</si>
  <si>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</si>
  <si>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</si>
  <si>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</si>
  <si>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</si>
  <si>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</si>
  <si>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</si>
  <si>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</si>
  <si>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</si>
  <si>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</si>
  <si>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</si>
  <si>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</si>
  <si>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</si>
  <si>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</si>
  <si>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</si>
  <si>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</si>
  <si>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</si>
  <si>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</si>
  <si>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</si>
  <si>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</si>
  <si>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</si>
  <si>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</si>
  <si>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</si>
  <si>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</si>
  <si>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</si>
  <si>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</si>
  <si>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</si>
  <si>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</si>
  <si>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</si>
  <si>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</si>
  <si>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</si>
  <si>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</si>
  <si>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</si>
  <si>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</si>
  <si>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</si>
  <si>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</si>
  <si>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</si>
  <si>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</si>
  <si>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</si>
  <si>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</si>
  <si>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</si>
  <si>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</si>
  <si>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</si>
  <si>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</si>
  <si>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</si>
  <si>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</si>
  <si>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</si>
  <si>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</si>
  <si>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</si>
  <si>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</si>
  <si>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</si>
  <si>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</si>
  <si>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</si>
  <si>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</si>
  <si>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</si>
  <si>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</si>
  <si>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</si>
  <si>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</si>
  <si>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</si>
  <si>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</si>
  <si>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</si>
  <si>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</si>
  <si>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</si>
  <si>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</si>
  <si>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</si>
  <si>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</si>
  <si>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</si>
  <si>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</si>
  <si>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</si>
  <si>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</si>
  <si>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</si>
  <si>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</si>
  <si>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</si>
  <si>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</si>
  <si>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</si>
  <si>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</si>
  <si>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</si>
  <si>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</si>
  <si>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</si>
  <si>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</si>
  <si>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</si>
  <si>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</si>
  <si>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</si>
  <si>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</si>
  <si>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</si>
  <si>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</si>
  <si>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</si>
  <si>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</si>
  <si>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</si>
  <si>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</si>
  <si>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</si>
  <si>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</si>
  <si>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</si>
  <si>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</si>
  <si>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</si>
  <si>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</si>
  <si>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</si>
  <si>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</si>
  <si>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</si>
  <si>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</si>
  <si>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</si>
  <si>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</si>
  <si>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</si>
  <si>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</si>
  <si>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</si>
  <si>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</si>
  <si>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</si>
  <si>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</si>
  <si>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</si>
  <si>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</si>
  <si>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</si>
  <si>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</si>
  <si>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</si>
  <si>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</si>
  <si>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</si>
  <si>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</si>
  <si>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</si>
  <si>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</si>
  <si>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</si>
  <si>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</si>
  <si>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</si>
  <si>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</si>
  <si>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</si>
  <si>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</si>
  <si>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</si>
  <si>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</si>
  <si>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</si>
  <si>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</si>
  <si>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</si>
  <si>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</si>
  <si>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</si>
  <si>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</si>
  <si>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</si>
  <si>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</si>
  <si>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</si>
  <si>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</si>
  <si>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</si>
  <si>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</si>
  <si>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</si>
  <si>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</si>
  <si>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</si>
  <si>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</si>
  <si>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</si>
  <si>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</si>
  <si>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</si>
  <si>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</si>
  <si>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</si>
  <si>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</si>
  <si>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</si>
  <si>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</si>
  <si>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</si>
  <si>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</si>
  <si>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</si>
  <si>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</si>
  <si>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</si>
  <si>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</si>
  <si>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</si>
  <si>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</si>
  <si>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</si>
  <si>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</si>
  <si>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</si>
  <si>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</si>
  <si>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</si>
  <si>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</si>
  <si>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</si>
  <si>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</si>
  <si>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</si>
  <si>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</si>
  <si>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</si>
  <si>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</si>
  <si>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</si>
  <si>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</si>
  <si>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</si>
  <si>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</si>
  <si>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</si>
  <si>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</si>
  <si>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</si>
  <si>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</si>
  <si>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</si>
  <si>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</si>
  <si>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</si>
  <si>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</si>
  <si>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</si>
  <si>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</si>
  <si>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</si>
  <si>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</si>
  <si>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</si>
  <si>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</si>
  <si>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</si>
  <si>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</si>
  <si>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</si>
  <si>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</si>
  <si>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</si>
  <si>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</si>
  <si>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</si>
  <si>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</si>
  <si>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</si>
  <si>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</si>
  <si>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</si>
  <si>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</si>
  <si>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</si>
  <si>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</si>
  <si>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</si>
  <si>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</si>
  <si>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</si>
  <si>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</si>
  <si>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</si>
  <si>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</si>
  <si>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</si>
  <si>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</si>
  <si>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</si>
  <si>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</si>
  <si>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</si>
  <si>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</si>
  <si>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</si>
  <si>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</si>
  <si>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</si>
  <si>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</si>
  <si>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</si>
  <si>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</si>
  <si>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</si>
  <si>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</si>
  <si>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</si>
  <si>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</si>
  <si>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</si>
  <si>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</si>
  <si>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</si>
  <si>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</si>
  <si>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</si>
  <si>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</si>
  <si>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</si>
  <si>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</si>
  <si>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</si>
  <si>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</si>
  <si>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</si>
  <si>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</si>
  <si>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</si>
  <si>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</si>
  <si>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</si>
  <si>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</si>
  <si>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</si>
  <si>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</si>
  <si>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</si>
  <si>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</si>
  <si>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</si>
  <si>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</si>
  <si>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</si>
  <si>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</si>
  <si>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</si>
  <si>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</si>
  <si>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</si>
  <si>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</si>
  <si>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</si>
  <si>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</si>
  <si>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</si>
  <si>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</si>
  <si>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</si>
  <si>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</si>
  <si>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</si>
  <si>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</si>
  <si>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</si>
  <si>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</si>
  <si>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</si>
  <si>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</si>
  <si>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</si>
  <si>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</si>
  <si>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</si>
  <si>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</si>
  <si>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</si>
  <si>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</si>
  <si>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</si>
  <si>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</si>
  <si>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</si>
  <si>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</si>
  <si>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</si>
  <si>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</si>
  <si>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</si>
  <si>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</si>
  <si>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</si>
  <si>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</si>
  <si>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</si>
  <si>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</si>
  <si>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</si>
  <si>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</si>
  <si>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</si>
  <si>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</si>
  <si>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</si>
  <si>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</si>
  <si>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</si>
  <si>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</si>
  <si>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</si>
  <si>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</si>
  <si>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</si>
  <si>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</si>
  <si>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</si>
  <si>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</si>
  <si>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</si>
  <si>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</si>
  <si>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</si>
  <si>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</si>
  <si>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</si>
  <si>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</si>
  <si>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</si>
  <si>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</si>
  <si>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</si>
  <si>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</si>
  <si>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</si>
  <si>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</si>
  <si>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</si>
  <si>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</si>
  <si>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</si>
  <si>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</si>
  <si>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</si>
  <si>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</si>
  <si>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</si>
  <si>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</si>
  <si>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</si>
  <si>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</si>
  <si>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</si>
  <si>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</si>
  <si>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</si>
  <si>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</si>
  <si>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</si>
  <si>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</si>
  <si>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</si>
  <si>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</si>
  <si>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</si>
  <si>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</si>
  <si>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</si>
  <si>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</si>
  <si>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</si>
  <si>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</si>
  <si>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</si>
  <si>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</si>
  <si>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</si>
  <si>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</si>
  <si>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</si>
  <si>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</si>
  <si>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</si>
  <si>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</si>
  <si>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</si>
  <si>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</si>
  <si>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</si>
  <si>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</si>
  <si>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</si>
  <si>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</si>
  <si>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</si>
  <si>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</si>
  <si>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</si>
  <si>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</si>
  <si>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</si>
  <si>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</si>
  <si>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</si>
  <si>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</si>
  <si>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</si>
  <si>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</si>
  <si>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</si>
  <si>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</si>
  <si>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</si>
  <si>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</si>
  <si>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</si>
  <si>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</si>
  <si>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</si>
  <si>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</si>
  <si>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</si>
  <si>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</si>
  <si>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</si>
  <si>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</si>
  <si>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</si>
  <si>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</si>
  <si>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</si>
  <si>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</si>
  <si>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</si>
  <si>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</si>
  <si>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</si>
  <si>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</si>
  <si>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</si>
  <si>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</si>
  <si>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</si>
  <si>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</si>
  <si>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</si>
  <si>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</si>
  <si>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</si>
  <si>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</si>
  <si>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</si>
  <si>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</si>
  <si>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</si>
  <si>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</si>
  <si>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</si>
  <si>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</si>
  <si>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</si>
  <si>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</si>
  <si>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</si>
  <si>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</si>
  <si>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</si>
  <si>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</si>
  <si>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</si>
  <si>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</si>
  <si>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</si>
  <si>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</si>
  <si>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</si>
  <si>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</si>
  <si>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</si>
  <si>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</si>
  <si>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</si>
  <si>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</si>
  <si>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</si>
  <si>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</si>
  <si>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</si>
  <si>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</si>
  <si>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</si>
  <si>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</si>
  <si>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</si>
  <si>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</si>
  <si>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</si>
  <si>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</si>
  <si>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</si>
  <si>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</si>
  <si>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</si>
  <si>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</si>
  <si>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</si>
  <si>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</si>
  <si>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</si>
  <si>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</si>
  <si>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</si>
  <si>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</si>
  <si>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</si>
  <si>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</si>
  <si>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</si>
  <si>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</si>
  <si>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</si>
  <si>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</si>
  <si>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</si>
  <si>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</si>
  <si>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</si>
  <si>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</si>
  <si>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</si>
  <si>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</si>
  <si>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</si>
  <si>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</si>
  <si>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</si>
  <si>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</si>
  <si>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</si>
  <si>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</si>
  <si>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</si>
  <si>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</si>
  <si>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</si>
  <si>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</si>
  <si>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</si>
  <si>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</si>
  <si>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</si>
  <si>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</si>
  <si>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</si>
  <si>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</si>
  <si>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</si>
  <si>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</si>
  <si>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</si>
  <si>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</si>
  <si>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</si>
  <si>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</si>
  <si>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</si>
  <si>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</si>
  <si>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</si>
  <si>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</si>
  <si>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</si>
  <si>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</si>
  <si>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</si>
  <si>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</si>
  <si>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</si>
  <si>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</si>
  <si>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</si>
  <si>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</si>
  <si>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</si>
  <si>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</si>
  <si>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</si>
  <si>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</si>
  <si>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</si>
  <si>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</si>
  <si>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</si>
  <si>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</si>
  <si>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</si>
  <si>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</si>
  <si>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</si>
  <si>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</si>
  <si>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</si>
  <si>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</si>
  <si>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</si>
  <si>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</si>
  <si>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</si>
  <si>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</si>
  <si>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</si>
  <si>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</si>
  <si>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</si>
  <si>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</si>
  <si>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</si>
  <si>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</si>
  <si>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</si>
  <si>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</si>
  <si>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</si>
  <si>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</si>
  <si>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</si>
  <si>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</si>
  <si>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</si>
  <si>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</si>
  <si>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</si>
  <si>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</si>
  <si>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</si>
  <si>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</si>
  <si>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</si>
  <si>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</si>
  <si>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</si>
  <si>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</si>
  <si>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</si>
  <si>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</si>
  <si>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</si>
  <si>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</si>
  <si>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</si>
  <si>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</si>
  <si>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</si>
  <si>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</si>
  <si>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</si>
  <si>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</si>
  <si>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</si>
  <si>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</si>
  <si>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</si>
  <si>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</si>
  <si>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</si>
  <si>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</si>
  <si>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</si>
  <si>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</si>
  <si>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</si>
  <si>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</si>
  <si>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</si>
  <si>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</si>
  <si>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</si>
  <si>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</si>
  <si>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</si>
  <si>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</si>
  <si>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</si>
  <si>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</si>
  <si>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</si>
  <si>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</si>
  <si>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</si>
  <si>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</si>
  <si>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</si>
  <si>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</si>
  <si>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</si>
  <si>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</si>
  <si>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</si>
  <si>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</si>
  <si>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</si>
  <si>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</si>
  <si>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</si>
  <si>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</si>
  <si>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</si>
  <si>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</si>
  <si>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</si>
  <si>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</si>
  <si>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</si>
  <si>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</si>
  <si>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</si>
  <si>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</si>
  <si>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</si>
  <si>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</si>
  <si>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</si>
  <si>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</si>
  <si>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</si>
  <si>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</si>
  <si>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</si>
  <si>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</si>
  <si>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</si>
  <si>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</si>
  <si>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</si>
  <si>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</si>
  <si>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</si>
  <si>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</si>
  <si>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</si>
  <si>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</si>
  <si>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</si>
  <si>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</si>
  <si>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</si>
  <si>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</si>
  <si>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</si>
  <si>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</si>
  <si>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</si>
  <si>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</si>
  <si>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</si>
  <si>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</si>
  <si>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</si>
  <si>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</si>
  <si>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</si>
  <si>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</si>
  <si>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</si>
  <si>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</si>
  <si>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</si>
  <si>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</si>
  <si>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</si>
  <si>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</si>
  <si>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</si>
  <si>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</si>
  <si>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</si>
  <si>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</si>
  <si>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</si>
  <si>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</si>
  <si>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</si>
  <si>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</si>
  <si>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</si>
  <si>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</si>
  <si>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</si>
  <si>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</si>
  <si>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</si>
  <si>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</si>
  <si>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</si>
  <si>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</si>
  <si>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</si>
  <si>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</si>
  <si>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</si>
  <si>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</si>
  <si>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</si>
  <si>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</si>
  <si>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</si>
  <si>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</si>
  <si>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</si>
  <si>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</si>
  <si>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</si>
  <si>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</si>
  <si>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</si>
  <si>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</si>
  <si>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</si>
  <si>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</si>
  <si>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</si>
  <si>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</si>
  <si>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</si>
  <si>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</si>
  <si>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</si>
  <si>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</si>
  <si>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</si>
  <si>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</si>
  <si>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</si>
  <si>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</si>
  <si>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</si>
  <si>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</si>
  <si>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</si>
  <si>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</si>
  <si>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</si>
  <si>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</si>
  <si>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</si>
  <si>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</si>
  <si>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</si>
  <si>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</si>
  <si>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</si>
  <si>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</si>
  <si>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</si>
  <si>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</si>
  <si>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</si>
  <si>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</si>
  <si>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</si>
  <si>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</si>
  <si>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</si>
  <si>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</si>
  <si>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</si>
  <si>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</si>
  <si>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</si>
  <si>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</si>
  <si>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</si>
  <si>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</si>
  <si>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</si>
  <si>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</si>
  <si>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</si>
  <si>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</si>
  <si>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</si>
  <si>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</si>
  <si>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</si>
  <si>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</si>
  <si>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</si>
  <si>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</si>
  <si>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</si>
  <si>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</si>
  <si>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</si>
  <si>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</si>
  <si>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</si>
  <si>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</si>
  <si>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</si>
  <si>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</si>
  <si>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</si>
  <si>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</si>
  <si>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</si>
  <si>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</si>
  <si>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</si>
  <si>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</si>
  <si>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</si>
  <si>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</si>
  <si>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</si>
  <si>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</si>
  <si>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</si>
  <si>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</si>
  <si>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</si>
  <si>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</si>
  <si>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</si>
  <si>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</si>
  <si>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</si>
  <si>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</si>
  <si>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</si>
  <si>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</si>
  <si>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</si>
  <si>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</si>
  <si>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</si>
  <si>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</si>
  <si>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</si>
  <si>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</si>
  <si>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</si>
  <si>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</si>
  <si>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</si>
  <si>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</si>
  <si>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</si>
  <si>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</si>
  <si>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</si>
  <si>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</si>
  <si>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</si>
  <si>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</si>
  <si>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</si>
  <si>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</si>
  <si>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</si>
  <si>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</si>
  <si>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</si>
  <si>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</si>
  <si>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</si>
  <si>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</si>
  <si>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</si>
  <si>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</si>
  <si>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</si>
  <si>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</si>
  <si>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</si>
  <si>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</si>
  <si>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</si>
  <si>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</si>
  <si>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</si>
  <si>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</si>
  <si>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</si>
  <si>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</si>
  <si>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</si>
  <si>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</si>
  <si>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</si>
  <si>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</si>
  <si>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</si>
  <si>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</si>
  <si>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</si>
  <si>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</si>
  <si>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</si>
  <si>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</si>
  <si>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</si>
  <si>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</si>
  <si>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</si>
  <si>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</si>
  <si>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</si>
  <si>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</si>
  <si>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</si>
  <si>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</si>
  <si>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</si>
  <si>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</si>
  <si>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</si>
  <si>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</si>
  <si>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</si>
  <si>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</si>
  <si>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</si>
  <si>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</si>
  <si>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</si>
  <si>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</si>
  <si>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</si>
  <si>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</si>
  <si>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</si>
  <si>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</si>
  <si>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</si>
  <si>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</si>
  <si>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</si>
  <si>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</si>
  <si>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</si>
  <si>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</si>
  <si>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</si>
  <si>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</si>
  <si>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</si>
  <si>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</si>
  <si>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</si>
  <si>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</si>
  <si>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</si>
  <si>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</si>
  <si>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</si>
  <si>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</si>
  <si>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</si>
  <si>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</si>
  <si>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</si>
  <si>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</si>
  <si>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</si>
  <si>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</si>
  <si>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</si>
  <si>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</si>
  <si>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</si>
  <si>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</si>
  <si>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</si>
  <si>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</si>
  <si>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</si>
  <si>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</si>
  <si>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</si>
  <si>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</si>
  <si>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</si>
  <si>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</si>
  <si>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</si>
  <si>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</si>
  <si>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</si>
  <si>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</si>
  <si>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</si>
  <si>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</si>
  <si>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</si>
  <si>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</si>
  <si>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</si>
  <si>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</si>
  <si>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</si>
  <si>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</si>
  <si>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</si>
  <si>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</si>
  <si>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</si>
  <si>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</si>
  <si>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</si>
  <si>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</si>
  <si>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</si>
  <si>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</si>
  <si>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</si>
  <si>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</si>
  <si>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</si>
  <si>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</si>
  <si>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</si>
  <si>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</si>
  <si>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</si>
  <si>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</si>
  <si>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</si>
  <si>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</si>
  <si>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</si>
  <si>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</si>
  <si>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</si>
  <si>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</si>
  <si>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</si>
  <si>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</si>
  <si>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</si>
  <si>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</si>
  <si>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</si>
  <si>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</si>
  <si>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</si>
  <si>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</si>
  <si>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</si>
  <si>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</si>
  <si>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</si>
  <si>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</si>
  <si>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</si>
  <si>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</si>
  <si>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</si>
  <si>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</si>
  <si>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</si>
  <si>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</si>
  <si>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</si>
  <si>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</si>
  <si>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</si>
  <si>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</si>
  <si>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</si>
  <si>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</si>
  <si>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</si>
  <si>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</si>
  <si>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</si>
  <si>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</si>
  <si>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</si>
  <si>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</si>
  <si>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</si>
  <si>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</si>
  <si>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</si>
  <si>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</si>
  <si>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</si>
  <si>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</si>
  <si>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</si>
  <si>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</si>
  <si>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</si>
  <si>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</si>
  <si>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</si>
  <si>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</si>
  <si>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</si>
  <si>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</si>
  <si>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</si>
  <si>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</si>
  <si>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</si>
  <si>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</si>
  <si>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</si>
  <si>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</si>
  <si>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</si>
  <si>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</si>
  <si>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</si>
  <si>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</si>
  <si>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</si>
  <si>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</si>
  <si>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</si>
  <si>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</si>
  <si>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</si>
  <si>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</si>
  <si>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</si>
  <si>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</si>
  <si>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</si>
  <si>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</si>
  <si>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</si>
  <si>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</si>
  <si>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</si>
  <si>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</si>
  <si>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</si>
  <si>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</si>
  <si>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</si>
  <si>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</si>
  <si>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</si>
  <si>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</si>
  <si>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</si>
  <si>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</si>
  <si>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</si>
  <si>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</si>
  <si>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</si>
  <si>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</si>
  <si>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</si>
  <si>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</si>
  <si>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</si>
  <si>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</si>
  <si>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</si>
  <si>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</si>
  <si>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</si>
  <si>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</si>
  <si>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</si>
  <si>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</si>
  <si>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</si>
  <si>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</si>
  <si>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</si>
  <si>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</si>
  <si>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</si>
  <si>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</si>
  <si>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</si>
  <si>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</si>
  <si>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</si>
  <si>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</si>
  <si>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</si>
  <si>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</si>
  <si>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</si>
  <si>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</si>
  <si>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</si>
  <si>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</si>
  <si>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</si>
  <si>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</si>
  <si>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</si>
  <si>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</si>
  <si>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</si>
  <si>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</si>
  <si>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</si>
  <si>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</si>
  <si>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</si>
  <si>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</si>
  <si>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</si>
  <si>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</si>
  <si>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</si>
  <si>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</si>
  <si>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</si>
  <si>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</si>
  <si>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</si>
  <si>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</si>
  <si>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</si>
  <si>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</si>
  <si>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</si>
  <si>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</si>
  <si>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</si>
  <si>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</si>
  <si>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</si>
  <si>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</si>
  <si>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</si>
  <si>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</si>
  <si>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</si>
  <si>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</si>
  <si>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</si>
  <si>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</si>
  <si>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</si>
  <si>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</si>
  <si>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</si>
  <si>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</si>
  <si>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</si>
  <si>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</si>
  <si>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</si>
  <si>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</si>
  <si>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</si>
  <si>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</si>
  <si>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</si>
  <si>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</si>
  <si>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</si>
  <si>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</si>
  <si>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</si>
  <si>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</si>
  <si>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</si>
  <si>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</si>
  <si>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</si>
  <si>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</si>
  <si>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</si>
  <si>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</si>
  <si>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</si>
  <si>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</si>
  <si>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</si>
  <si>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</si>
  <si>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</si>
  <si>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</si>
  <si>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</si>
  <si>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</si>
  <si>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</si>
  <si>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</si>
  <si>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</si>
  <si>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</si>
  <si>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</si>
  <si>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</si>
  <si>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</si>
  <si>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</si>
  <si>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</si>
  <si>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</si>
  <si>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</si>
  <si>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</si>
  <si>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</si>
  <si>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</si>
  <si>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</si>
  <si>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</si>
  <si>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</si>
  <si>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</si>
  <si>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</si>
  <si>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</si>
  <si>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</si>
  <si>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</si>
  <si>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</si>
  <si>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</si>
  <si>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</si>
  <si>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</si>
  <si>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</si>
  <si>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</si>
  <si>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</si>
  <si>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</si>
  <si>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</si>
  <si>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</si>
  <si>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</si>
  <si>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</si>
  <si>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</si>
  <si>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</si>
  <si>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</si>
  <si>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</si>
  <si>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</si>
  <si>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</si>
  <si>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</si>
  <si>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</si>
  <si>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</si>
  <si>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</si>
  <si>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</si>
  <si>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</si>
  <si>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</si>
  <si>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</si>
  <si>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</si>
  <si>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</si>
  <si>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</si>
  <si>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</si>
  <si>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</si>
  <si>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</si>
  <si>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</si>
  <si>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</si>
  <si>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</si>
  <si>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</si>
  <si>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</si>
  <si>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</si>
  <si>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</si>
  <si>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</si>
  <si>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</si>
  <si>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</si>
  <si>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</si>
  <si>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</si>
  <si>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</si>
  <si>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</si>
  <si>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</si>
  <si>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</si>
  <si>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</si>
  <si>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</si>
  <si>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</si>
  <si>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</si>
  <si>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</si>
  <si>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</si>
  <si>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</si>
  <si>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</si>
  <si>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</si>
  <si>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</si>
  <si>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</si>
  <si>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</si>
  <si>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</si>
  <si>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</si>
  <si>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</si>
  <si>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</si>
  <si>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</si>
  <si>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</si>
  <si>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</si>
  <si>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</si>
  <si>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</si>
  <si>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</si>
  <si>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</si>
  <si>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</si>
  <si>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</si>
  <si>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</si>
  <si>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</si>
  <si>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</si>
  <si>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</si>
  <si>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</si>
  <si>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</si>
  <si>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</si>
  <si>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</si>
  <si>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</si>
  <si>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</si>
  <si>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</si>
  <si>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</si>
  <si>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</si>
  <si>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</si>
  <si>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</si>
  <si>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</si>
  <si>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</si>
  <si>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</si>
  <si>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</si>
  <si>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</si>
  <si>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</si>
  <si>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</si>
  <si>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</si>
  <si>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</si>
  <si>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</si>
  <si>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</si>
  <si>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</si>
  <si>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</si>
  <si>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</si>
  <si>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</si>
  <si>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</si>
  <si>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</si>
  <si>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</si>
  <si>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</si>
  <si>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</si>
  <si>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</si>
  <si>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</si>
  <si>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</si>
  <si>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</si>
  <si>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</si>
  <si>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</si>
  <si>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</si>
  <si>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</si>
  <si>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</si>
  <si>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</si>
  <si>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</si>
  <si>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</si>
  <si>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</si>
  <si>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</si>
  <si>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</si>
  <si>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</si>
  <si>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</si>
  <si>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</si>
  <si>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</si>
  <si>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</si>
  <si>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</si>
  <si>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</si>
  <si>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</si>
  <si>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</si>
  <si>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</si>
  <si>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</si>
  <si>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</si>
  <si>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</si>
  <si>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</si>
  <si>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</si>
  <si>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</si>
  <si>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</si>
  <si>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</si>
  <si>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</si>
  <si>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</si>
  <si>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</si>
  <si>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</si>
  <si>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</si>
  <si>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</si>
  <si>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</si>
  <si>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</si>
  <si>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</si>
  <si>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</si>
  <si>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</si>
  <si>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</si>
  <si>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</si>
  <si>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</si>
  <si>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</si>
  <si>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</si>
  <si>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</si>
  <si>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</si>
  <si>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</si>
  <si>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</si>
  <si>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</si>
  <si>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</si>
  <si>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</si>
  <si>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</si>
  <si>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</si>
  <si>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</si>
  <si>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</si>
  <si>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</si>
  <si>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</si>
  <si>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</si>
  <si>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</si>
  <si>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</si>
  <si>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</si>
  <si>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</si>
  <si>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</si>
  <si>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</si>
  <si>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</si>
  <si>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</si>
  <si>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</si>
  <si>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</si>
  <si>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</si>
  <si>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</si>
  <si>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</si>
  <si>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</si>
  <si>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</si>
  <si>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</si>
  <si>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</si>
  <si>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</si>
  <si>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</si>
  <si>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</si>
  <si>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</si>
  <si>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</si>
  <si>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</si>
  <si>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</si>
  <si>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</si>
  <si>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</si>
  <si>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</si>
  <si>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</si>
  <si>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</si>
  <si>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</si>
  <si>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</si>
  <si>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</si>
  <si>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</si>
  <si>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</si>
  <si>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</si>
  <si>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</si>
  <si>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</si>
  <si>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</si>
  <si>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</si>
  <si>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</si>
  <si>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</si>
  <si>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</si>
  <si>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</si>
  <si>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</si>
  <si>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</si>
  <si>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</si>
  <si>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</si>
  <si>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</si>
  <si>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</si>
  <si>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</si>
  <si>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</si>
  <si>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</si>
  <si>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</si>
  <si>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</si>
  <si>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</si>
  <si>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</si>
  <si>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</si>
  <si>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</si>
  <si>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</si>
  <si>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</si>
  <si>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</si>
  <si>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</si>
  <si>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</si>
  <si>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</si>
  <si>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</si>
  <si>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</si>
  <si>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</si>
  <si>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</si>
  <si>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</si>
  <si>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</si>
  <si>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</si>
  <si>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</si>
  <si>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</si>
  <si>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</si>
  <si>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</si>
  <si>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</si>
  <si>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</si>
  <si>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</si>
  <si>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</si>
  <si>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</si>
  <si>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</si>
  <si>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</si>
  <si>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</si>
  <si>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</si>
  <si>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</si>
  <si>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</si>
  <si>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</si>
  <si>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</si>
  <si>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</si>
  <si>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</si>
  <si>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</si>
  <si>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</si>
  <si>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</si>
  <si>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</si>
  <si>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</si>
  <si>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</si>
  <si>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</si>
  <si>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</si>
  <si>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</si>
  <si>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</si>
  <si>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</si>
  <si>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</si>
  <si>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</si>
  <si>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</si>
  <si>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</si>
  <si>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</si>
  <si>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</si>
  <si>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</si>
  <si>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</si>
  <si>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</si>
  <si>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</si>
  <si>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</si>
  <si>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</si>
  <si>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</si>
  <si>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</si>
  <si>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</si>
  <si>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</si>
  <si>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</si>
  <si>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</si>
  <si>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</si>
  <si>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</si>
  <si>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</si>
  <si>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</si>
  <si>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</si>
  <si>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</si>
  <si>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</si>
  <si>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</si>
  <si>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</si>
  <si>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</si>
  <si>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</si>
  <si>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</si>
  <si>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</si>
  <si>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</si>
  <si>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</si>
  <si>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</si>
  <si>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</si>
  <si>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</si>
  <si>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</si>
  <si>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</si>
  <si>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</si>
  <si>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</si>
  <si>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</si>
  <si>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</si>
  <si>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</si>
  <si>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</si>
  <si>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</si>
  <si>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</si>
  <si>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</si>
  <si>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</si>
  <si>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</si>
  <si>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</si>
  <si>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</si>
  <si>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</si>
  <si>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</si>
  <si>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</si>
  <si>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</si>
  <si>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</si>
  <si>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</si>
  <si>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</si>
  <si>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</si>
  <si>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</si>
  <si>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</si>
  <si>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</si>
  <si>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</si>
  <si>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</si>
  <si>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</si>
  <si>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</si>
  <si>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</si>
  <si>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</si>
  <si>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</si>
  <si>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</si>
  <si>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</si>
  <si>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</si>
  <si>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</si>
  <si>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</si>
  <si>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</si>
  <si>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</si>
  <si>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</si>
  <si>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</si>
  <si>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</si>
  <si>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</si>
  <si>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</si>
  <si>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</si>
  <si>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</si>
  <si>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</si>
  <si>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</si>
  <si>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</si>
  <si>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</si>
  <si>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</si>
  <si>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</si>
  <si>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</si>
  <si>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</si>
  <si>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</si>
  <si>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</si>
  <si>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</si>
  <si>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</si>
  <si>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</si>
  <si>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</si>
  <si>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</si>
  <si>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</si>
  <si>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</si>
  <si>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</si>
  <si>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</si>
  <si>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</si>
  <si>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</si>
  <si>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</si>
  <si>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</si>
  <si>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</si>
  <si>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</si>
  <si>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</si>
  <si>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</si>
  <si>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</si>
  <si>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</si>
  <si>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</si>
  <si>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</si>
  <si>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</si>
  <si>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</si>
  <si>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</si>
  <si>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</si>
  <si>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</si>
  <si>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</si>
  <si>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</si>
  <si>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</si>
  <si>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</si>
  <si>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</si>
  <si>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</si>
  <si>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</si>
  <si>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</si>
  <si>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</si>
  <si>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</si>
  <si>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</si>
  <si>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</si>
  <si>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</si>
  <si>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</si>
  <si>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</si>
  <si>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</si>
  <si>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</si>
  <si>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</si>
  <si>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</si>
  <si>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</si>
  <si>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</si>
  <si>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</si>
  <si>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</si>
  <si>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</si>
  <si>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</si>
  <si>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</si>
  <si>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</si>
  <si>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</si>
  <si>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</si>
  <si>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</si>
  <si>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</si>
  <si>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</si>
  <si>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</si>
  <si>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</si>
  <si>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</si>
  <si>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</si>
  <si>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</si>
  <si>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</si>
  <si>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</si>
  <si>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</si>
  <si>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</si>
  <si>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</si>
  <si>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</si>
  <si>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</si>
  <si>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</si>
  <si>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</si>
  <si>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</si>
  <si>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</si>
  <si>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</si>
  <si>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</si>
  <si>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</si>
  <si>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</si>
  <si>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</si>
  <si>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</si>
  <si>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</si>
  <si>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</si>
  <si>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</si>
  <si>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</si>
  <si>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</si>
  <si>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</si>
  <si>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</si>
  <si>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</si>
  <si>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</si>
  <si>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</si>
  <si>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</si>
  <si>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</si>
  <si>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</si>
  <si>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</si>
  <si>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</si>
  <si>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</si>
  <si>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</si>
  <si>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</si>
  <si>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</si>
  <si>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</si>
  <si>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</si>
  <si>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</si>
  <si>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</si>
  <si>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</si>
  <si>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</si>
  <si>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</si>
  <si>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</si>
  <si>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</si>
  <si>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</si>
  <si>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</si>
  <si>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</si>
  <si>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</si>
  <si>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</si>
  <si>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</si>
  <si>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</si>
  <si>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</si>
  <si>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</si>
  <si>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</si>
  <si>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</si>
  <si>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</si>
  <si>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</si>
  <si>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</si>
  <si>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</si>
  <si>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</si>
  <si>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</si>
  <si>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</si>
  <si>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</si>
  <si>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</si>
  <si>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</si>
  <si>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</si>
  <si>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</si>
  <si>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</si>
  <si>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</si>
  <si>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</si>
  <si>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</si>
  <si>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</si>
  <si>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</si>
  <si>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</si>
  <si>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</si>
  <si>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</si>
  <si>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</si>
  <si>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</si>
  <si>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</si>
  <si>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</si>
  <si>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</si>
  <si>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</si>
  <si>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</si>
  <si>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</si>
  <si>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</si>
  <si>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</si>
  <si>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</si>
  <si>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</si>
  <si>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</si>
  <si>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</si>
  <si>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</si>
  <si>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</si>
  <si>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</si>
  <si>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</si>
  <si>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</si>
  <si>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</si>
  <si>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</si>
  <si>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</si>
  <si>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</si>
  <si>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</si>
  <si>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</si>
  <si>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</si>
  <si>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</si>
  <si>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</si>
  <si>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</si>
  <si>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</si>
  <si>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</si>
  <si>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</si>
  <si>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</si>
  <si>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</si>
  <si>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</si>
  <si>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</si>
  <si>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</si>
  <si>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</si>
  <si>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</si>
  <si>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</si>
  <si>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</si>
  <si>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</si>
  <si>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</si>
  <si>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</si>
  <si>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</si>
  <si>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</si>
  <si>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</si>
  <si>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</si>
  <si>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</si>
  <si>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</si>
  <si>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</si>
  <si>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</si>
  <si>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</si>
  <si>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</si>
  <si>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</si>
  <si>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</si>
  <si>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</si>
  <si>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</si>
  <si>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</si>
  <si>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</si>
  <si>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</si>
  <si>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</si>
  <si>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</si>
  <si>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</si>
  <si>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</si>
  <si>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</si>
  <si>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</si>
  <si>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</si>
  <si>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</si>
  <si>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</si>
  <si>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</si>
  <si>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</si>
  <si>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</si>
  <si>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</si>
  <si>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</si>
  <si>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</si>
  <si>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</si>
  <si>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</si>
  <si>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</si>
  <si>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</si>
  <si>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</si>
  <si>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</si>
  <si>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</si>
  <si>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</si>
  <si>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</si>
  <si>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</si>
  <si>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</si>
  <si>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</si>
  <si>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</si>
  <si>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</si>
  <si>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</si>
  <si>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</si>
  <si>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</si>
  <si>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</si>
  <si>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</si>
  <si>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</si>
  <si>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</si>
  <si>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</si>
  <si>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</si>
  <si>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</si>
  <si>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</si>
  <si>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</si>
  <si>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</si>
  <si>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</si>
  <si>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</si>
  <si>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</si>
  <si>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</si>
  <si>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</si>
  <si>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</si>
  <si>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</si>
  <si>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</si>
  <si>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</si>
  <si>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</si>
  <si>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</si>
  <si>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</si>
  <si>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</si>
  <si>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</si>
  <si>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</si>
  <si>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</si>
  <si>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</si>
  <si>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</si>
  <si>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</si>
  <si>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</si>
  <si>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</si>
  <si>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</si>
  <si>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</si>
  <si>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</si>
  <si>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</si>
  <si>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</si>
  <si>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</si>
  <si>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</si>
  <si>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</si>
  <si>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</si>
  <si>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</si>
  <si>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</si>
  <si>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</si>
  <si>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</si>
  <si>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</si>
  <si>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</si>
  <si>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</si>
  <si>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</si>
  <si>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</si>
  <si>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</si>
  <si>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</si>
  <si>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</si>
  <si>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</si>
  <si>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</si>
  <si>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</si>
  <si>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</si>
  <si>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</si>
  <si>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</si>
  <si>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</si>
  <si>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</si>
  <si>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</si>
  <si>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</si>
  <si>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</si>
  <si>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</si>
  <si>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</si>
  <si>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</si>
  <si>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</si>
  <si>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</si>
  <si>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</si>
  <si>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</si>
  <si>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</si>
  <si>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</si>
  <si>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</si>
  <si>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</si>
  <si>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</si>
  <si>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</si>
  <si>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</si>
  <si>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</si>
  <si>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</si>
  <si>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</si>
  <si>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</si>
  <si>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</si>
  <si>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</si>
  <si>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</si>
  <si>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</si>
  <si>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</si>
  <si>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</si>
  <si>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</si>
  <si>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</si>
  <si>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</si>
  <si>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</si>
  <si>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</si>
  <si>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</si>
  <si>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</si>
  <si>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</si>
  <si>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</si>
  <si>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</si>
  <si>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</si>
  <si>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</si>
  <si>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</si>
  <si>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</si>
  <si>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</si>
  <si>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</si>
  <si>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</si>
  <si>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</si>
  <si>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</si>
  <si>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</si>
  <si>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</si>
  <si>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</si>
  <si>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</si>
  <si>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</si>
  <si>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</si>
  <si>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</si>
  <si>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</si>
  <si>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</si>
  <si>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</si>
  <si>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</si>
  <si>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</si>
  <si>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</si>
  <si>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</si>
  <si>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</si>
  <si>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</si>
  <si>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</si>
  <si>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</si>
  <si>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</si>
  <si>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</si>
  <si>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</si>
  <si>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</si>
  <si>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</si>
  <si>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</si>
  <si>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</si>
  <si>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</si>
  <si>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</si>
  <si>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</si>
  <si>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</si>
  <si>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</si>
  <si>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</si>
  <si>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</si>
  <si>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</si>
  <si>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</si>
  <si>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</si>
  <si>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</si>
  <si>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</si>
  <si>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</si>
  <si>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</si>
  <si>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</si>
  <si>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</si>
  <si>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</si>
  <si>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</si>
  <si>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</si>
  <si>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</si>
  <si>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</si>
  <si>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</si>
  <si>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</si>
  <si>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</si>
  <si>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</si>
  <si>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</si>
  <si>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</si>
  <si>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</si>
  <si>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</si>
  <si>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</si>
  <si>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</si>
  <si>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</si>
  <si>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</si>
  <si>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</si>
  <si>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</si>
  <si>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</si>
  <si>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</si>
  <si>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</si>
  <si>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</si>
  <si>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</si>
  <si>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</si>
  <si>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</si>
  <si>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</si>
  <si>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</si>
  <si>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</si>
  <si>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</si>
  <si>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</si>
  <si>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</si>
  <si>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</si>
  <si>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</si>
  <si>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</si>
  <si>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</si>
  <si>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</si>
  <si>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</si>
  <si>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</si>
  <si>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</si>
  <si>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</si>
  <si>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</si>
  <si>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</si>
  <si>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</si>
  <si>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</si>
  <si>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</si>
  <si>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</si>
  <si>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</si>
  <si>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</si>
  <si>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</si>
  <si>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</si>
  <si>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</si>
  <si>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</si>
  <si>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</si>
  <si>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</si>
  <si>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</si>
  <si>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</si>
  <si>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</si>
  <si>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</si>
  <si>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</si>
  <si>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</si>
  <si>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</si>
  <si>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</si>
  <si>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</si>
  <si>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</si>
  <si>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</si>
  <si>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</si>
  <si>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</si>
  <si>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</si>
  <si>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</si>
  <si>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</si>
  <si>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</si>
  <si>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</si>
  <si>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</si>
  <si>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</si>
  <si>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</si>
  <si>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</si>
  <si>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</si>
  <si>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</si>
  <si>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</si>
  <si>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</si>
  <si>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</si>
  <si>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</si>
  <si>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</si>
  <si>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</si>
  <si>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</si>
  <si>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</si>
  <si>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</si>
  <si>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</si>
  <si>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</si>
  <si>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</si>
  <si>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</si>
  <si>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</si>
  <si>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</si>
  <si>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</si>
  <si>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</si>
  <si>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</si>
  <si>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</si>
  <si>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</si>
  <si>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</si>
  <si>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</si>
  <si>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</si>
  <si>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</si>
  <si>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</si>
  <si>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</si>
  <si>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</si>
  <si>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</si>
  <si>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</si>
  <si>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</si>
  <si>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</si>
  <si>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</si>
  <si>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</si>
  <si>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</si>
  <si>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</si>
  <si>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</si>
  <si>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</si>
  <si>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</si>
  <si>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</si>
  <si>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</si>
  <si>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</si>
  <si>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</si>
  <si>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</si>
  <si>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</si>
  <si>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</si>
  <si>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</si>
  <si>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</si>
  <si>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</si>
  <si>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</si>
  <si>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</si>
  <si>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</si>
  <si>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</si>
  <si>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</si>
  <si>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</si>
  <si>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</si>
  <si>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</si>
  <si>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</si>
  <si>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</si>
  <si>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</si>
  <si>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</si>
  <si>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</si>
  <si>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</si>
  <si>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</si>
  <si>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</si>
  <si>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</si>
  <si>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</si>
  <si>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</si>
  <si>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</si>
  <si>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</si>
  <si>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</si>
  <si>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</si>
  <si>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</si>
  <si>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</si>
  <si>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</si>
  <si>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</si>
  <si>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</si>
  <si>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</si>
  <si>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</si>
  <si>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</si>
  <si>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</si>
  <si>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</si>
  <si>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</si>
  <si>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</si>
  <si>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</si>
  <si>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</si>
  <si>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</si>
  <si>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</si>
  <si>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</si>
  <si>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</si>
  <si>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</si>
  <si>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</si>
  <si>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</si>
  <si>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</si>
  <si>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</si>
  <si>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</si>
  <si>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</si>
  <si>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</si>
  <si>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</si>
  <si>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</si>
  <si>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</si>
  <si>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</si>
  <si>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</si>
  <si>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</si>
  <si>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</si>
  <si>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</si>
  <si>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</si>
  <si>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</si>
  <si>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</si>
  <si>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</si>
  <si>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</si>
  <si>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</si>
  <si>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</si>
  <si>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</si>
  <si>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</si>
  <si>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</si>
  <si>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</si>
  <si>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</si>
  <si>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</si>
  <si>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</si>
  <si>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</si>
  <si>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</si>
  <si>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</si>
  <si>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</si>
  <si>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</si>
  <si>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</si>
  <si>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</si>
  <si>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</si>
  <si>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</si>
  <si>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</si>
  <si>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</si>
  <si>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</si>
  <si>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</si>
  <si>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</si>
  <si>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</si>
  <si>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</si>
  <si>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</si>
  <si>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</si>
  <si>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</si>
  <si>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</si>
  <si>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</si>
  <si>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</si>
  <si>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</si>
  <si>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</si>
  <si>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</si>
  <si>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</si>
  <si>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</si>
  <si>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</si>
  <si>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</si>
  <si>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</si>
  <si>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</si>
  <si>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</si>
  <si>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</si>
  <si>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</si>
  <si>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</si>
  <si>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</si>
  <si>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</si>
  <si>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</si>
  <si>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</si>
  <si>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</si>
  <si>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</si>
  <si>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</si>
  <si>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</si>
  <si>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</si>
  <si>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</si>
  <si>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</si>
  <si>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</si>
  <si>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</si>
  <si>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</si>
  <si>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</si>
  <si>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</si>
  <si>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</si>
  <si>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</si>
  <si>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</si>
  <si>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</si>
  <si>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</si>
  <si>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</si>
  <si>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</si>
  <si>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</si>
  <si>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</si>
  <si>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</si>
  <si>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</si>
  <si>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</si>
  <si>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</si>
  <si>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</si>
  <si>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</si>
  <si>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</si>
  <si>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</si>
  <si>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</si>
  <si>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</si>
  <si>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</si>
  <si>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</si>
  <si>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</si>
  <si>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</si>
  <si>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</si>
  <si>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</si>
  <si>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</si>
  <si>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</si>
  <si>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</si>
  <si>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</si>
  <si>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</si>
  <si>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</si>
  <si>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</si>
  <si>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</si>
  <si>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</si>
  <si>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</si>
  <si>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</si>
  <si>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</si>
  <si>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</si>
  <si>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</si>
  <si>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</si>
  <si>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</si>
  <si>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</si>
  <si>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</si>
  <si>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</si>
  <si>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</si>
  <si>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</si>
  <si>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</si>
  <si>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</si>
  <si>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</si>
  <si>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</si>
  <si>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</si>
  <si>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</si>
  <si>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</si>
  <si>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</si>
  <si>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</si>
  <si>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</si>
  <si>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</si>
  <si>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</si>
  <si>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</si>
  <si>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</si>
  <si>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</si>
  <si>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</si>
  <si>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</si>
  <si>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</si>
  <si>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</si>
  <si>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</si>
  <si>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</si>
  <si>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</si>
  <si>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</si>
  <si>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</si>
  <si>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</si>
  <si>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</si>
  <si>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</si>
  <si>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</si>
  <si>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</si>
  <si>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</si>
  <si>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</si>
  <si>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</si>
  <si>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</si>
  <si>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</si>
  <si>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</si>
  <si>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</si>
  <si>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</si>
  <si>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</si>
  <si>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</si>
  <si>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</si>
  <si>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</si>
  <si>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</si>
  <si>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</si>
  <si>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</si>
  <si>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</si>
  <si>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</si>
  <si>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</si>
  <si>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</si>
  <si>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</si>
  <si>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</si>
  <si>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</si>
  <si>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</si>
  <si>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</si>
  <si>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</si>
  <si>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</si>
  <si>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</si>
  <si>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</si>
  <si>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</si>
  <si>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</si>
  <si>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</si>
  <si>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</si>
  <si>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</si>
  <si>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</si>
  <si>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</si>
  <si>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</si>
  <si>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</si>
  <si>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</si>
  <si>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</si>
  <si>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</si>
  <si>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</si>
  <si>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</si>
  <si>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</si>
  <si>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</si>
  <si>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</si>
  <si>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</si>
  <si>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</si>
  <si>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</si>
  <si>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</si>
  <si>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</si>
  <si>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</si>
  <si>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</si>
  <si>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</si>
  <si>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</si>
  <si>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</si>
  <si>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</si>
  <si>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</si>
  <si>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</si>
  <si>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</si>
  <si>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</si>
  <si>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</si>
  <si>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</si>
  <si>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</si>
  <si>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</si>
  <si>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</si>
  <si>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</si>
  <si>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</si>
  <si>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</si>
  <si>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</si>
  <si>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</si>
  <si>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</si>
  <si>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</si>
  <si>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</si>
  <si>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</si>
  <si>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</si>
  <si>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</si>
  <si>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</si>
  <si>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</si>
  <si>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</si>
  <si>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</si>
  <si>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</si>
  <si>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</si>
  <si>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</si>
  <si>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</si>
  <si>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</si>
  <si>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</si>
  <si>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</si>
  <si>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</si>
  <si>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</si>
  <si>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</si>
  <si>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</si>
  <si>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</si>
  <si>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</si>
  <si>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</si>
  <si>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</si>
  <si>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</si>
  <si>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</si>
  <si>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</si>
  <si>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</si>
  <si>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</si>
  <si>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</si>
  <si>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</si>
  <si>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</si>
  <si>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</si>
  <si>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</si>
  <si>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</si>
  <si>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</si>
  <si>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</si>
  <si>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</si>
  <si>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</si>
  <si>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</si>
  <si>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</si>
  <si>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</si>
  <si>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</si>
  <si>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</si>
  <si>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</si>
  <si>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</si>
  <si>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</si>
  <si>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</si>
  <si>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</si>
  <si>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</si>
  <si>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</si>
  <si>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</si>
  <si>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</si>
  <si>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</si>
  <si>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</si>
  <si>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</si>
  <si>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</si>
  <si>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</si>
  <si>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</si>
  <si>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</si>
  <si>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</si>
  <si>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</si>
  <si>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</si>
  <si>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</si>
  <si>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</si>
  <si>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</si>
  <si>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</si>
  <si>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</si>
  <si>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</si>
  <si>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</si>
  <si>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</si>
  <si>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</si>
  <si>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</si>
  <si>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</si>
  <si>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</si>
  <si>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</si>
  <si>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</si>
  <si>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</si>
  <si>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</si>
  <si>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</si>
  <si>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</si>
  <si>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</si>
  <si>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</si>
  <si>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</si>
  <si>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</si>
  <si>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</si>
  <si>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</si>
  <si>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</si>
  <si>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</si>
  <si>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</si>
  <si>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</si>
  <si>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</si>
  <si>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</si>
  <si>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</si>
  <si>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</si>
  <si>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</si>
  <si>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</si>
  <si>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</si>
  <si>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</si>
  <si>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</si>
  <si>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</si>
  <si>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</si>
  <si>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</si>
  <si>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</si>
  <si>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</si>
  <si>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</si>
  <si>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</si>
  <si>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</si>
  <si>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</si>
  <si>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</si>
  <si>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</si>
  <si>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</si>
  <si>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</si>
  <si>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</si>
  <si>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</si>
  <si>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</si>
  <si>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</si>
  <si>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</si>
  <si>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</si>
  <si>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</si>
  <si>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</si>
  <si>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</si>
  <si>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</si>
  <si>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</si>
  <si>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</si>
  <si>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</si>
  <si>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</si>
  <si>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</si>
  <si>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</si>
  <si>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</si>
  <si>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</si>
  <si>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</si>
  <si>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</si>
  <si>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</si>
  <si>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</si>
  <si>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</si>
  <si>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</si>
  <si>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</si>
  <si>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</si>
  <si>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</si>
  <si>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</si>
  <si>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</si>
  <si>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</si>
  <si>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</si>
  <si>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</si>
  <si>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</si>
  <si>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</si>
  <si>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</si>
  <si>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</si>
  <si>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</si>
  <si>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</si>
  <si>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</si>
  <si>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</si>
  <si>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</si>
  <si>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</si>
  <si>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</si>
  <si>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</si>
  <si>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</si>
  <si>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</si>
  <si>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</si>
  <si>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</si>
  <si>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</si>
  <si>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</si>
  <si>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</si>
  <si>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</si>
  <si>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</si>
  <si>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</si>
  <si>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</si>
  <si>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</si>
  <si>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</si>
  <si>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</si>
  <si>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</si>
  <si>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</si>
  <si>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</si>
  <si>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</si>
  <si>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</si>
  <si>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</si>
  <si>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</si>
  <si>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</si>
  <si>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</si>
  <si>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</si>
  <si>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</si>
  <si>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</si>
  <si>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</si>
  <si>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</si>
  <si>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</si>
  <si>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</si>
  <si>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</si>
  <si>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</si>
  <si>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</si>
  <si>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</si>
  <si>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</si>
  <si>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</si>
  <si>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</si>
  <si>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</si>
  <si>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</si>
  <si>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</si>
  <si>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</si>
  <si>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</si>
  <si>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</si>
  <si>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</si>
  <si>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</si>
  <si>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</si>
  <si>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</si>
  <si>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</si>
  <si>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</si>
  <si>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</si>
  <si>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</si>
  <si>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</si>
  <si>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</si>
  <si>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</si>
  <si>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</si>
  <si>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</si>
  <si>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</si>
  <si>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</si>
  <si>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</si>
  <si>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</si>
  <si>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</si>
  <si>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</si>
  <si>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</si>
  <si>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</si>
  <si>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</si>
  <si>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</si>
  <si>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</si>
  <si>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</si>
  <si>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</si>
  <si>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</si>
  <si>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</si>
  <si>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</si>
  <si>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</si>
  <si>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</si>
  <si>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</si>
  <si>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</si>
  <si>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</si>
  <si>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</si>
  <si>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</si>
  <si>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</si>
  <si>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</si>
  <si>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</si>
  <si>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</si>
  <si>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</si>
  <si>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</si>
  <si>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</si>
  <si>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</si>
  <si>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</si>
  <si>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</si>
  <si>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</si>
  <si>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</si>
  <si>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</si>
  <si>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</si>
  <si>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</si>
  <si>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</si>
  <si>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</si>
  <si>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</si>
  <si>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</si>
  <si>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</si>
  <si>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</si>
  <si>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</si>
  <si>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</si>
  <si>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</si>
  <si>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</si>
  <si>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</si>
  <si>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</si>
  <si>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</si>
  <si>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</si>
  <si>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</si>
  <si>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</si>
  <si>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</si>
  <si>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</si>
  <si>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</si>
  <si>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</si>
  <si>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</si>
  <si>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</si>
  <si>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</si>
  <si>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</si>
  <si>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</si>
  <si>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</si>
  <si>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</si>
  <si>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</si>
  <si>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</si>
  <si>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</si>
  <si>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</si>
  <si>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</si>
  <si>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</si>
  <si>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</si>
  <si>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</si>
  <si>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</si>
  <si>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</si>
  <si>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</si>
  <si>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</si>
  <si>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</si>
  <si>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</si>
  <si>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</si>
  <si>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</si>
  <si>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</si>
  <si>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</si>
  <si>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</si>
  <si>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</si>
  <si>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</si>
  <si>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</si>
  <si>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</si>
  <si>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</si>
  <si>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</si>
  <si>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</si>
  <si>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</si>
  <si>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</si>
  <si>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</si>
  <si>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</si>
  <si>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</si>
  <si>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</si>
  <si>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</si>
  <si>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</si>
  <si>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</si>
  <si>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</si>
  <si>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</si>
  <si>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</si>
  <si>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</si>
  <si>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</si>
  <si>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</si>
  <si>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</si>
  <si>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</si>
  <si>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</si>
  <si>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</si>
  <si>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</si>
  <si>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</si>
  <si>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</si>
  <si>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</si>
  <si>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</si>
  <si>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</si>
  <si>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</si>
  <si>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</si>
  <si>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</si>
  <si>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</si>
  <si>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</si>
  <si>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</si>
  <si>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</si>
  <si>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</si>
  <si>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</si>
  <si>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</si>
  <si>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</si>
  <si>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</si>
  <si>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</si>
  <si>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</si>
  <si>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</si>
  <si>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</si>
  <si>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</si>
  <si>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</si>
  <si>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</si>
  <si>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</si>
  <si>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</si>
  <si>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</si>
  <si>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</si>
  <si>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</si>
  <si>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</si>
  <si>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</si>
  <si>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</si>
  <si>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</si>
  <si>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</si>
  <si>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</si>
  <si>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</si>
  <si>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</si>
  <si>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</si>
  <si>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</si>
  <si>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</si>
  <si>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</si>
  <si>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</si>
  <si>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</si>
  <si>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</si>
  <si>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</si>
  <si>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</si>
  <si>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</si>
  <si>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</si>
  <si>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</si>
  <si>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</si>
  <si>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</si>
  <si>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</si>
  <si>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</si>
  <si>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</si>
  <si>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</si>
  <si>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</si>
  <si>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</si>
  <si>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</si>
  <si>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</si>
  <si>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</si>
  <si>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</si>
  <si>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</si>
  <si>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</si>
  <si>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</si>
  <si>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</si>
  <si>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</si>
  <si>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</si>
  <si>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</si>
  <si>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</si>
  <si>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</si>
  <si>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</si>
  <si>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</si>
  <si>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</si>
  <si>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</si>
  <si>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</si>
  <si>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</si>
  <si>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</si>
  <si>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</si>
  <si>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</si>
  <si>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</si>
  <si>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</si>
  <si>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</si>
  <si>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</si>
  <si>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</si>
  <si>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</si>
  <si>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</si>
  <si>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</si>
  <si>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</si>
  <si>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</si>
  <si>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</si>
  <si>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</si>
  <si>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</si>
  <si>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</si>
  <si>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</si>
  <si>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</si>
  <si>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</si>
  <si>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</si>
  <si>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</si>
  <si>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</si>
  <si>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</si>
  <si>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</si>
  <si>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</si>
  <si>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</si>
  <si>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</si>
  <si>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</si>
  <si>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</si>
  <si>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</si>
  <si>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</si>
  <si>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</si>
  <si>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</si>
  <si>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</si>
  <si>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</si>
  <si>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</si>
  <si>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</si>
  <si>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</si>
  <si>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</si>
  <si>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</si>
  <si>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</si>
  <si>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</si>
  <si>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</si>
  <si>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</si>
  <si>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</si>
  <si>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</si>
  <si>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</si>
  <si>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</si>
  <si>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</si>
  <si>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</si>
  <si>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</si>
  <si>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</si>
  <si>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</si>
  <si>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</si>
  <si>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</si>
  <si>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</si>
  <si>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</si>
  <si>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</si>
  <si>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</si>
  <si>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</si>
  <si>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</si>
  <si>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</si>
  <si>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</si>
  <si>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</si>
  <si>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</si>
  <si>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</si>
  <si>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</si>
  <si>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</si>
  <si>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</si>
  <si>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</si>
  <si>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</si>
  <si>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</si>
  <si>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</si>
  <si>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</si>
  <si>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</si>
  <si>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</si>
  <si>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</si>
  <si>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</si>
  <si>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</si>
  <si>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</si>
  <si>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</si>
  <si>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</si>
  <si>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</si>
  <si>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</si>
  <si>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</si>
  <si>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</si>
  <si>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</si>
  <si>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</si>
  <si>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</si>
  <si>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</si>
  <si>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</si>
  <si>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</si>
  <si>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</si>
  <si>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</si>
  <si>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</si>
  <si>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</si>
  <si>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</si>
  <si>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</si>
  <si>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</si>
  <si>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</si>
  <si>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</si>
  <si>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</si>
  <si>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</si>
  <si>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</si>
  <si>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</si>
  <si>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</si>
  <si>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</si>
  <si>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</si>
  <si>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</si>
  <si>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</si>
  <si>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</si>
  <si>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</si>
  <si>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</si>
  <si>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</si>
  <si>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</si>
  <si>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</si>
  <si>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</si>
  <si>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</si>
  <si>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</si>
  <si>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</si>
  <si>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</si>
  <si>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</si>
  <si>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</si>
  <si>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</si>
  <si>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</si>
  <si>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</si>
  <si>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</si>
  <si>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</si>
  <si>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</si>
  <si>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</si>
  <si>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</si>
  <si>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</si>
  <si>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</si>
  <si>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</si>
  <si>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</si>
  <si>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</si>
  <si>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</si>
  <si>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</si>
  <si>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</si>
  <si>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</si>
  <si>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</si>
  <si>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</si>
  <si>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</si>
  <si>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</si>
  <si>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</si>
  <si>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</si>
  <si>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</si>
  <si>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</si>
  <si>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</si>
  <si>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</si>
  <si>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</si>
  <si>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</si>
  <si>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</si>
  <si>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</si>
  <si>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</si>
  <si>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</si>
  <si>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</si>
  <si>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</si>
  <si>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</si>
  <si>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</si>
  <si>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</si>
  <si>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</si>
  <si>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</si>
  <si>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</si>
  <si>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</si>
  <si>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</si>
  <si>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</si>
  <si>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</si>
  <si>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</si>
  <si>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</si>
  <si>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</si>
  <si>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</si>
  <si>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</si>
  <si>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</si>
  <si>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</si>
  <si>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</si>
  <si>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</si>
  <si>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</si>
  <si>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</si>
  <si>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</si>
  <si>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</si>
  <si>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</si>
  <si>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</si>
  <si>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</si>
  <si>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</si>
  <si>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</si>
  <si>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</si>
  <si>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</si>
  <si>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</si>
  <si>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</si>
  <si>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</si>
  <si>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</si>
  <si>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</si>
  <si>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</si>
  <si>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</si>
  <si>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</si>
  <si>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</si>
  <si>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</si>
  <si>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</si>
  <si>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</si>
  <si>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</si>
  <si>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</si>
  <si>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</si>
  <si>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</si>
  <si>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</si>
  <si>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</si>
  <si>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</si>
  <si>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</si>
  <si>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</si>
  <si>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</si>
  <si>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</si>
  <si>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</si>
  <si>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</si>
  <si>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</si>
  <si>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</si>
  <si>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</si>
  <si>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</si>
  <si>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</si>
  <si>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</si>
  <si>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</si>
  <si>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</si>
  <si>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</si>
  <si>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</si>
  <si>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</si>
  <si>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</si>
  <si>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</si>
  <si>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</si>
  <si>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</si>
  <si>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</si>
  <si>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</si>
  <si>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</si>
  <si>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</si>
  <si>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</si>
  <si>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</si>
  <si>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</si>
  <si>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</si>
  <si>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</si>
  <si>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</si>
  <si>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</si>
  <si>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</si>
  <si>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</si>
  <si>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</si>
  <si>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</si>
  <si>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</si>
  <si>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</si>
  <si>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</si>
  <si>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</si>
  <si>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</si>
  <si>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</si>
  <si>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</si>
  <si>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</si>
  <si>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</si>
  <si>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</si>
  <si>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</si>
  <si>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</si>
  <si>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</si>
  <si>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</si>
  <si>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</si>
  <si>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</si>
  <si>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</si>
  <si>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</si>
  <si>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</si>
  <si>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</si>
  <si>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</si>
  <si>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</si>
  <si>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</si>
  <si>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</si>
  <si>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</si>
  <si>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</si>
  <si>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</si>
  <si>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</si>
  <si>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</si>
  <si>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</si>
  <si>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</si>
  <si>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</si>
  <si>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</si>
  <si>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</si>
  <si>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</si>
  <si>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</si>
  <si>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</si>
  <si>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</si>
  <si>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</si>
  <si>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</si>
  <si>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</si>
  <si>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</si>
  <si>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</si>
  <si>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</si>
  <si>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</si>
  <si>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</si>
  <si>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</si>
  <si>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</si>
  <si>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</si>
  <si>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</si>
  <si>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</si>
  <si>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</si>
  <si>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</si>
  <si>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</si>
  <si>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</si>
  <si>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</si>
  <si>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</si>
  <si>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</si>
  <si>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</si>
  <si>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</si>
  <si>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</si>
  <si>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</si>
  <si>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</si>
  <si>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</si>
  <si>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</si>
  <si>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</si>
  <si>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</si>
  <si>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</si>
  <si>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</si>
  <si>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</si>
  <si>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</si>
  <si>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</si>
  <si>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</si>
  <si>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</si>
  <si>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</si>
  <si>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</si>
  <si>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</si>
  <si>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</si>
  <si>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</si>
  <si>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</si>
  <si>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</si>
  <si>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</si>
  <si>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</si>
  <si>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</si>
  <si>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</si>
  <si>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</si>
  <si>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</si>
  <si>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</si>
  <si>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</si>
  <si>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</si>
  <si>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</si>
  <si>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</si>
  <si>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</si>
  <si>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</si>
  <si>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</si>
  <si>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</si>
  <si>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</si>
  <si>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</si>
  <si>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</si>
  <si>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</si>
  <si>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</si>
  <si>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</si>
  <si>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</si>
  <si>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</si>
  <si>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</si>
  <si>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</si>
  <si>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</si>
  <si>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</si>
  <si>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</si>
  <si>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</si>
  <si>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</si>
  <si>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</si>
  <si>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</si>
  <si>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</si>
  <si>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</si>
  <si>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</si>
  <si>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</si>
  <si>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</si>
  <si>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</si>
  <si>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</si>
  <si>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</si>
  <si>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</si>
  <si>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</si>
  <si>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</si>
  <si>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</si>
  <si>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</si>
  <si>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</si>
  <si>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</si>
  <si>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</si>
  <si>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</si>
  <si>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</si>
  <si>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</si>
  <si>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</si>
  <si>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</si>
  <si>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</si>
  <si>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</si>
  <si>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</si>
  <si>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</si>
  <si>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</si>
  <si>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</si>
  <si>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</si>
  <si>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</si>
  <si>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</si>
  <si>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</si>
  <si>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</si>
  <si>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</si>
  <si>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</si>
  <si>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</si>
  <si>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</si>
  <si>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</si>
  <si>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</si>
  <si>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</si>
  <si>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</si>
  <si>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</si>
  <si>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</si>
  <si>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</si>
  <si>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</si>
  <si>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</si>
  <si>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</si>
  <si>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</si>
  <si>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</si>
  <si>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</si>
  <si>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</si>
  <si>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</si>
  <si>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</si>
  <si>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</si>
  <si>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</si>
  <si>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</si>
  <si>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</si>
  <si>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</si>
  <si>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</si>
  <si>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</si>
  <si>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</si>
  <si>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</si>
  <si>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</si>
  <si>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</si>
  <si>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</si>
  <si>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</si>
  <si>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</si>
  <si>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</si>
  <si>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</si>
  <si>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</si>
  <si>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</si>
  <si>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</si>
  <si>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</si>
  <si>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</si>
  <si>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</si>
  <si>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</si>
  <si>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</si>
  <si>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</si>
  <si>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</si>
  <si>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</si>
  <si>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</si>
  <si>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</si>
  <si>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</si>
  <si>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</si>
  <si>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</si>
  <si>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</si>
  <si>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</si>
  <si>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</si>
  <si>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</si>
  <si>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</si>
  <si>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</si>
  <si>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</si>
  <si>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</si>
  <si>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</si>
  <si>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</si>
  <si>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</si>
  <si>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</si>
  <si>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</si>
  <si>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</si>
  <si>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</si>
  <si>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</si>
  <si>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</si>
  <si>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</si>
  <si>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</si>
  <si>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</si>
  <si>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</si>
  <si>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</si>
  <si>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</si>
  <si>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</si>
  <si>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</si>
  <si>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</si>
  <si>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</si>
  <si>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</si>
  <si>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</si>
  <si>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</si>
  <si>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</si>
  <si>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</si>
  <si>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</si>
  <si>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</si>
  <si>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</si>
  <si>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</si>
  <si>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</si>
  <si>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</si>
  <si>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</si>
  <si>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</si>
  <si>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</si>
  <si>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</si>
  <si>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</si>
  <si>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</si>
  <si>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</si>
  <si>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</si>
  <si>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</si>
  <si>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</si>
  <si>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</si>
  <si>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</si>
  <si>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</si>
  <si>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</si>
  <si>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</si>
  <si>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</si>
  <si>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</si>
  <si>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</si>
  <si>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</si>
  <si>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</si>
  <si>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</si>
  <si>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</si>
  <si>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</si>
  <si>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</si>
  <si>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</si>
  <si>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</si>
  <si>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</si>
  <si>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</si>
  <si>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</si>
  <si>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</si>
  <si>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</si>
  <si>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</si>
  <si>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</si>
  <si>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</si>
  <si>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</si>
  <si>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</si>
  <si>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</si>
  <si>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</si>
  <si>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</si>
  <si>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</si>
  <si>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</si>
  <si>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</si>
  <si>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</si>
  <si>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</si>
  <si>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</si>
  <si>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</si>
  <si>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</si>
  <si>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</si>
  <si>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</si>
  <si>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</si>
  <si>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</si>
  <si>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</si>
  <si>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</si>
  <si>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</si>
  <si>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</si>
  <si>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</si>
  <si>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</si>
  <si>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</si>
  <si>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</si>
  <si>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</si>
  <si>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</si>
  <si>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</si>
  <si>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</si>
  <si>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</si>
  <si>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</si>
  <si>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</si>
  <si>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</si>
  <si>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</si>
  <si>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</si>
  <si>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</si>
  <si>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</si>
  <si>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</si>
  <si>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</si>
  <si>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</si>
  <si>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</si>
  <si>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</si>
  <si>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</si>
  <si>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</si>
  <si>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</si>
  <si>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</si>
  <si>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</si>
  <si>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</si>
  <si>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</si>
  <si>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</si>
  <si>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</si>
  <si>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</si>
  <si>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</si>
  <si>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</si>
  <si>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</si>
  <si>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</si>
  <si>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</si>
  <si>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</si>
  <si>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</si>
  <si>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</si>
  <si>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</si>
  <si>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</si>
  <si>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</si>
  <si>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</si>
  <si>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</si>
  <si>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</si>
  <si>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</si>
  <si>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</si>
  <si>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</si>
  <si>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</si>
  <si>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</si>
  <si>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</si>
  <si>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</si>
  <si>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</si>
  <si>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</si>
  <si>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</si>
  <si>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</si>
  <si>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</si>
  <si>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</si>
  <si>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</si>
  <si>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</si>
  <si>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</si>
  <si>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</si>
  <si>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</si>
  <si>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</si>
  <si>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</si>
  <si>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</si>
  <si>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</si>
  <si>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</si>
  <si>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</si>
  <si>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</si>
  <si>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</si>
  <si>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</si>
  <si>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</si>
  <si>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</si>
  <si>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</si>
  <si>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</si>
  <si>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</si>
  <si>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</si>
  <si>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</si>
  <si>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</si>
  <si>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</si>
  <si>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</si>
  <si>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</si>
  <si>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</si>
  <si>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</si>
  <si>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</si>
  <si>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</si>
  <si>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</si>
  <si>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</si>
  <si>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</si>
  <si>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</si>
  <si>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</si>
  <si>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</si>
  <si>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</si>
  <si>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</si>
  <si>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</si>
  <si>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</si>
  <si>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</si>
  <si>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</si>
  <si>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</si>
  <si>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</si>
  <si>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</si>
  <si>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</si>
  <si>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</si>
  <si>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</si>
  <si>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</si>
  <si>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</si>
  <si>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</si>
  <si>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</si>
  <si>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</si>
  <si>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</si>
  <si>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</si>
  <si>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</si>
  <si>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</si>
  <si>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</si>
  <si>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</si>
  <si>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</si>
  <si>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</si>
  <si>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</si>
  <si>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</si>
  <si>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</si>
  <si>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</si>
  <si>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</si>
  <si>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</si>
  <si>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</si>
  <si>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</si>
  <si>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</si>
  <si>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</si>
  <si>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</si>
  <si>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</si>
  <si>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</si>
  <si>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</si>
  <si>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</si>
  <si>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</si>
  <si>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</si>
  <si>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</si>
  <si>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</si>
  <si>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</si>
  <si>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</si>
  <si>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</si>
  <si>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</si>
  <si>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</si>
  <si>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</si>
  <si>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</si>
  <si>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</si>
  <si>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</si>
  <si>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</si>
  <si>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</si>
  <si>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</si>
  <si>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</si>
  <si>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</si>
  <si>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</si>
  <si>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</si>
  <si>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</si>
  <si>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</si>
  <si>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</si>
  <si>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</si>
  <si>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</si>
  <si>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</si>
  <si>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</si>
  <si>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</si>
  <si>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</si>
  <si>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</si>
  <si>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</si>
  <si>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</si>
  <si>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</si>
  <si>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</si>
  <si>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</si>
  <si>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</si>
  <si>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</si>
  <si>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</si>
  <si>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</si>
  <si>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</si>
  <si>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</si>
  <si>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</si>
  <si>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</si>
  <si>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</si>
  <si>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</si>
  <si>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</si>
  <si>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</si>
  <si>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</si>
  <si>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</si>
  <si>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</si>
  <si>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</si>
  <si>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</si>
  <si>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</si>
  <si>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</si>
  <si>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</si>
  <si>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</si>
  <si>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</si>
  <si>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</si>
  <si>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</si>
  <si>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</si>
  <si>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</si>
  <si>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</si>
  <si>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</si>
  <si>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</si>
  <si>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</si>
  <si>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</si>
  <si>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</si>
  <si>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</si>
  <si>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</si>
  <si>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</si>
  <si>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</si>
  <si>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</si>
  <si>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</si>
  <si>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</si>
  <si>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</si>
  <si>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</si>
  <si>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</si>
  <si>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</si>
  <si>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</si>
  <si>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</si>
  <si>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</si>
  <si>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</si>
  <si>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</si>
  <si>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</si>
  <si>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</si>
  <si>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</si>
  <si>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</si>
  <si>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</si>
  <si>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</si>
  <si>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</si>
  <si>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</si>
  <si>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</si>
  <si>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</si>
  <si>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</si>
  <si>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</si>
  <si>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</si>
  <si>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</si>
  <si>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</si>
  <si>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</si>
  <si>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</si>
  <si>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</si>
  <si>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</si>
  <si>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</si>
  <si>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</si>
  <si>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</si>
  <si>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</si>
  <si>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</si>
  <si>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</si>
  <si>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</si>
  <si>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</si>
  <si>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</si>
  <si>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</si>
  <si>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</si>
  <si>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</si>
  <si>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</si>
  <si>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</si>
  <si>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</si>
  <si>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</si>
  <si>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</si>
  <si>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</si>
  <si>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</si>
  <si>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</si>
  <si>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</si>
  <si>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</si>
  <si>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</si>
  <si>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</si>
  <si>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</si>
  <si>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</si>
  <si>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</si>
  <si>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</si>
  <si>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</si>
  <si>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</si>
  <si>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</si>
  <si>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</si>
  <si>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</si>
  <si>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</si>
  <si>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</si>
  <si>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</si>
  <si>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</si>
  <si>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</si>
  <si>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</si>
  <si>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</si>
  <si>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</si>
  <si>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</si>
  <si>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</si>
  <si>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</si>
  <si>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</si>
  <si>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</si>
  <si>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</si>
  <si>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</si>
  <si>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</si>
  <si>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</si>
  <si>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</si>
  <si>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</si>
  <si>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</si>
  <si>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</si>
  <si>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</si>
  <si>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</si>
  <si>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</si>
  <si>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</si>
  <si>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</si>
  <si>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</si>
  <si>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</si>
  <si>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</si>
  <si>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</si>
  <si>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</si>
  <si>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</si>
  <si>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</si>
  <si>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</si>
  <si>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</si>
  <si>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</si>
  <si>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</si>
  <si>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</si>
  <si>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</si>
  <si>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</si>
  <si>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</si>
  <si>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</si>
  <si>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</si>
  <si>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</si>
  <si>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</si>
  <si>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</si>
  <si>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</si>
  <si>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</si>
  <si>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</si>
  <si>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</si>
  <si>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</si>
  <si>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</si>
  <si>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</si>
  <si>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</si>
  <si>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</si>
  <si>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</si>
  <si>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</si>
  <si>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</si>
  <si>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</si>
  <si>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</si>
  <si>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</si>
  <si>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</si>
  <si>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</si>
  <si>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</si>
  <si>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</si>
  <si>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</si>
  <si>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</si>
  <si>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</si>
  <si>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</si>
  <si>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</si>
  <si>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</si>
  <si>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</si>
  <si>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</si>
  <si>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</si>
  <si>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</si>
  <si>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</si>
  <si>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</si>
  <si>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</si>
  <si>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</si>
  <si>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</si>
  <si>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</si>
  <si>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</si>
  <si>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</si>
  <si>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</si>
  <si>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</si>
  <si>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</si>
  <si>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</si>
  <si>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</si>
  <si>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</si>
  <si>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</si>
  <si>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</si>
  <si>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</si>
  <si>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</si>
  <si>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</si>
  <si>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</si>
  <si>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</si>
  <si>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</si>
  <si>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</si>
  <si>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</si>
  <si>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</si>
  <si>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</si>
  <si>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</si>
  <si>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</si>
  <si>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</si>
  <si>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</si>
  <si>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</si>
  <si>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</si>
  <si>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</si>
  <si>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</si>
  <si>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</si>
  <si>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</si>
  <si>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</si>
  <si>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</si>
  <si>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</si>
  <si>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</si>
  <si>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</si>
  <si>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</si>
  <si>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</si>
  <si>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</si>
  <si>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</si>
  <si>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</si>
  <si>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</si>
  <si>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</si>
  <si>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</si>
  <si>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</si>
  <si>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</si>
  <si>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</si>
  <si>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</si>
  <si>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</si>
  <si>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</si>
  <si>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</si>
  <si>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</si>
  <si>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</si>
  <si>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</si>
  <si>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</si>
  <si>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</si>
  <si>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</si>
  <si>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</si>
  <si>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</si>
  <si>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</si>
  <si>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</si>
  <si>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</si>
  <si>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</si>
  <si>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</si>
  <si>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</si>
  <si>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</si>
  <si>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</si>
  <si>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</si>
  <si>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</si>
  <si>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</si>
  <si>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</si>
  <si>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</si>
  <si>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</si>
  <si>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</si>
  <si>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</si>
  <si>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</si>
  <si>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</si>
  <si>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</si>
  <si>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</si>
  <si>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</si>
  <si>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</si>
  <si>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</si>
  <si>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</si>
  <si>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</si>
  <si>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</si>
  <si>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</si>
  <si>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</si>
  <si>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</si>
  <si>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</si>
  <si>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</si>
  <si>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</si>
  <si>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</si>
  <si>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</si>
  <si>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</si>
  <si>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</si>
  <si>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</si>
  <si>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</si>
  <si>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</si>
  <si>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</si>
  <si>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</si>
  <si>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</si>
  <si>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</si>
  <si>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</si>
  <si>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</si>
  <si>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</si>
  <si>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</si>
  <si>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</si>
  <si>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</si>
  <si>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</si>
  <si>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</si>
  <si>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</si>
  <si>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</si>
  <si>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</si>
  <si>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</si>
  <si>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</si>
  <si>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</si>
  <si>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</si>
  <si>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</si>
  <si>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</si>
  <si>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</si>
  <si>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</si>
  <si>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</si>
  <si>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</si>
  <si>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</si>
  <si>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</si>
  <si>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</si>
  <si>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</si>
  <si>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</si>
  <si>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</si>
  <si>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</si>
  <si>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</si>
  <si>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</si>
  <si>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</si>
  <si>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</si>
  <si>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</si>
  <si>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</si>
  <si>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</si>
  <si>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</si>
  <si>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</si>
  <si>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</si>
  <si>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</si>
  <si>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</si>
  <si>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</si>
  <si>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</si>
  <si>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</si>
  <si>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</si>
  <si>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</si>
  <si>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</si>
  <si>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</si>
  <si>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</si>
  <si>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</si>
  <si>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</si>
  <si>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</si>
  <si>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</si>
  <si>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</si>
  <si>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</si>
  <si>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</si>
  <si>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</si>
  <si>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</si>
  <si>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</si>
  <si>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</si>
  <si>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</si>
  <si>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</si>
  <si>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</si>
  <si>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</si>
  <si>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</si>
  <si>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</si>
  <si>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</si>
  <si>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</si>
  <si>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</si>
  <si>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</si>
  <si>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</si>
  <si>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</si>
  <si>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</si>
  <si>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</si>
  <si>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</si>
  <si>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</si>
  <si>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</si>
  <si>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</si>
  <si>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</si>
  <si>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</si>
  <si>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</si>
  <si>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</si>
  <si>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</si>
  <si>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</si>
  <si>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</si>
  <si>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</si>
  <si>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</si>
  <si>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</si>
  <si>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</si>
  <si>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</si>
  <si>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</si>
  <si>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</si>
  <si>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</si>
  <si>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</si>
  <si>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</si>
  <si>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</si>
  <si>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</si>
  <si>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</si>
  <si>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</si>
  <si>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</si>
  <si>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</si>
  <si>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</si>
  <si>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</si>
  <si>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</si>
  <si>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</si>
  <si>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</si>
  <si>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</si>
  <si>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</si>
  <si>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</si>
  <si>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</si>
  <si>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</si>
  <si>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</si>
  <si>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</si>
  <si>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</si>
  <si>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</si>
  <si>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</si>
  <si>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</si>
  <si>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</si>
  <si>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</si>
  <si>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</si>
  <si>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</si>
  <si>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</si>
  <si>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</si>
  <si>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</si>
  <si>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</si>
  <si>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</si>
  <si>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</si>
  <si>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</si>
  <si>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</si>
  <si>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</si>
  <si>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</si>
  <si>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</si>
  <si>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</si>
  <si>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</si>
  <si>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</si>
  <si>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</si>
  <si>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</si>
  <si>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</si>
  <si>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</si>
  <si>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</si>
  <si>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</si>
  <si>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</si>
  <si>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</si>
  <si>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</si>
  <si>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</si>
  <si>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</si>
  <si>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</si>
  <si>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</si>
  <si>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</si>
  <si>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</si>
  <si>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</si>
  <si>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</si>
  <si>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</si>
  <si>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</si>
  <si>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</si>
  <si>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</si>
  <si>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</si>
  <si>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</si>
  <si>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</si>
  <si>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</si>
  <si>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</si>
  <si>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</si>
  <si>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</si>
  <si>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</si>
  <si>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</si>
  <si>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</si>
  <si>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</si>
  <si>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</si>
  <si>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</si>
  <si>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</si>
  <si>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</si>
  <si>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</si>
  <si>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</si>
  <si>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</si>
  <si>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</si>
  <si>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</si>
  <si>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</si>
  <si>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</si>
  <si>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</si>
  <si>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</si>
  <si>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</si>
  <si>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</si>
  <si>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</si>
  <si>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</si>
  <si>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</si>
  <si>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</si>
  <si>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</si>
  <si>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</si>
  <si>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</si>
  <si>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</si>
  <si>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</si>
  <si>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</si>
  <si>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</si>
  <si>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</si>
  <si>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</si>
  <si>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</si>
  <si>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</si>
  <si>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</si>
  <si>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</si>
  <si>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</si>
  <si>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</si>
  <si>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</si>
  <si>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</si>
  <si>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</si>
  <si>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</si>
  <si>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</si>
  <si>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</si>
  <si>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</si>
  <si>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</si>
  <si>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</si>
  <si>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</si>
  <si>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</si>
  <si>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</si>
  <si>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</si>
  <si>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</si>
  <si>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</si>
  <si>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</si>
  <si>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</si>
  <si>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</si>
  <si>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</si>
  <si>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</si>
  <si>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</si>
  <si>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</si>
  <si>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</si>
  <si>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</si>
  <si>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</si>
  <si>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</si>
  <si>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</si>
  <si>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</si>
  <si>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</si>
  <si>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</si>
  <si>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</si>
  <si>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</si>
  <si>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</si>
  <si>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</si>
  <si>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</si>
  <si>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</si>
  <si>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</si>
  <si>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</si>
  <si>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</si>
  <si>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</si>
  <si>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</si>
  <si>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</si>
  <si>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</si>
  <si>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</si>
  <si>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</si>
  <si>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</si>
  <si>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</si>
  <si>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</si>
  <si>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</si>
  <si>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</si>
  <si>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</si>
  <si>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</si>
  <si>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</si>
  <si>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</si>
  <si>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</si>
  <si>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</si>
  <si>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</si>
  <si>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</si>
  <si>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</si>
  <si>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</si>
  <si>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</si>
  <si>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</si>
  <si>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</si>
  <si>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</si>
  <si>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</si>
  <si>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</si>
  <si>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</si>
  <si>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</si>
  <si>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</si>
  <si>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</si>
  <si>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</si>
  <si>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</si>
  <si>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</si>
  <si>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</si>
  <si>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</si>
  <si>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</si>
  <si>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</si>
  <si>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</si>
  <si>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</si>
  <si>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</si>
  <si>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</si>
  <si>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</si>
  <si>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</si>
  <si>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</si>
  <si>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</si>
  <si>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</si>
  <si>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</si>
  <si>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</si>
  <si>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</si>
  <si>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</si>
  <si>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</si>
  <si>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</si>
  <si>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</si>
  <si>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</si>
  <si>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</si>
  <si>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</si>
  <si>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</si>
  <si>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</si>
  <si>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</si>
  <si>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</si>
  <si>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</si>
  <si>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</si>
  <si>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</si>
  <si>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</si>
  <si>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</si>
  <si>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</si>
  <si>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</si>
  <si>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</si>
  <si>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</si>
  <si>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</si>
  <si>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</si>
  <si>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</si>
  <si>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</si>
  <si>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</si>
  <si>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</si>
  <si>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</si>
  <si>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</si>
  <si>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</si>
  <si>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</si>
  <si>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</si>
  <si>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</si>
  <si>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</si>
  <si>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</si>
  <si>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</si>
  <si>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</si>
  <si>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</si>
  <si>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</si>
  <si>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</si>
  <si>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</si>
  <si>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</si>
  <si>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</si>
  <si>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</si>
  <si>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</si>
  <si>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</si>
  <si>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</si>
  <si>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</si>
  <si>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</si>
  <si>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</si>
  <si>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</si>
  <si>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</si>
  <si>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</si>
  <si>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</si>
  <si>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</si>
  <si>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</si>
  <si>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</si>
  <si>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</si>
  <si>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</si>
  <si>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</si>
  <si>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</si>
  <si>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</si>
  <si>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</si>
  <si>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</si>
  <si>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</si>
  <si>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</si>
  <si>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</si>
  <si>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</si>
  <si>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</si>
  <si>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</si>
  <si>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</si>
  <si>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</si>
  <si>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</si>
  <si>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</si>
  <si>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</si>
  <si>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</si>
  <si>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</si>
  <si>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</si>
  <si>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</si>
  <si>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</si>
  <si>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</si>
  <si>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</si>
  <si>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</si>
  <si>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</si>
  <si>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</si>
  <si>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</si>
  <si>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</si>
  <si>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</si>
  <si>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</si>
  <si>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</si>
  <si>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</si>
  <si>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</si>
  <si>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</si>
  <si>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</si>
  <si>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</si>
  <si>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</si>
  <si>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</si>
  <si>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</si>
  <si>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</si>
  <si>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</si>
  <si>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</si>
  <si>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</si>
  <si>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</si>
  <si>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</si>
  <si>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</si>
  <si>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</si>
  <si>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</si>
  <si>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</si>
  <si>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</si>
  <si>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</si>
  <si>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</si>
  <si>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</si>
  <si>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</si>
  <si>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</si>
  <si>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</si>
  <si>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</si>
  <si>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</si>
  <si>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</si>
  <si>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</si>
  <si>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</si>
  <si>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</si>
  <si>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</si>
  <si>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</si>
  <si>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</si>
  <si>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</si>
  <si>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</si>
  <si>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</si>
  <si>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</si>
  <si>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</si>
  <si>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</si>
  <si>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</si>
  <si>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</si>
  <si>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</si>
  <si>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</si>
  <si>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</si>
  <si>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</si>
  <si>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</si>
  <si>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</si>
  <si>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</si>
  <si>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</si>
  <si>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</si>
  <si>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</si>
  <si>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</si>
  <si>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</si>
  <si>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</si>
  <si>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</si>
  <si>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</si>
  <si>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</si>
  <si>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</si>
  <si>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</si>
  <si>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</si>
  <si>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</si>
  <si>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</si>
  <si>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</si>
  <si>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</si>
  <si>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</si>
  <si>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</si>
  <si>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</si>
  <si>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</si>
  <si>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</si>
  <si>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</si>
  <si>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</si>
  <si>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</si>
  <si>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</si>
  <si>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</si>
  <si>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</si>
  <si>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</si>
  <si>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</si>
  <si>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</si>
  <si>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</si>
  <si>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</si>
  <si>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</si>
  <si>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</si>
  <si>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</si>
  <si>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</si>
  <si>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</si>
  <si>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</si>
  <si>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</si>
  <si>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</si>
  <si>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</si>
  <si>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</si>
  <si>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</si>
  <si>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</si>
  <si>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</si>
  <si>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</si>
  <si>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</si>
  <si>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</si>
  <si>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</si>
  <si>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</si>
  <si>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</si>
  <si>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</si>
  <si>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</si>
  <si>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</si>
  <si>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</si>
  <si>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</si>
  <si>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</si>
  <si>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</si>
  <si>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</si>
  <si>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</si>
  <si>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</si>
  <si>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</si>
  <si>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</si>
  <si>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</si>
  <si>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</si>
  <si>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</si>
  <si>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</si>
  <si>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</si>
  <si>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</si>
  <si>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</si>
  <si>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</si>
  <si>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</si>
  <si>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</si>
  <si>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</si>
  <si>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</si>
  <si>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</si>
  <si>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</si>
  <si>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</si>
  <si>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</si>
  <si>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</si>
  <si>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</si>
  <si>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</si>
  <si>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</si>
  <si>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</si>
  <si>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</si>
  <si>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</si>
  <si>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</si>
  <si>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</si>
  <si>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</si>
  <si>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</si>
  <si>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</si>
  <si>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</si>
  <si>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</si>
  <si>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</si>
  <si>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</si>
  <si>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</si>
  <si>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</si>
  <si>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</si>
  <si>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</si>
  <si>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</si>
  <si>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</si>
  <si>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</si>
  <si>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</si>
  <si>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</si>
  <si>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</si>
  <si>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</si>
  <si>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</si>
  <si>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</si>
  <si>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</si>
  <si>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</si>
  <si>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</si>
  <si>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</si>
  <si>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</si>
  <si>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</si>
  <si>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</si>
  <si>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</si>
  <si>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</si>
  <si>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</si>
  <si>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</si>
  <si>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</si>
  <si>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</si>
  <si>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</si>
  <si>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</si>
  <si>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</si>
  <si>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</si>
  <si>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</si>
  <si>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</si>
  <si>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</si>
  <si>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</si>
  <si>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</si>
  <si>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</si>
  <si>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</si>
  <si>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</si>
  <si>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</si>
  <si>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</si>
  <si>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</si>
  <si>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</si>
  <si>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</si>
  <si>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</si>
  <si>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</si>
  <si>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</si>
  <si>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</si>
  <si>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</si>
  <si>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</si>
  <si>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</si>
  <si>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</si>
  <si>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</si>
  <si>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</si>
  <si>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</si>
  <si>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</si>
  <si>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</si>
  <si>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</si>
  <si>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</si>
  <si>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</si>
  <si>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</si>
  <si>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</si>
  <si>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</si>
  <si>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</si>
  <si>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</si>
  <si>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</si>
  <si>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</si>
  <si>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</si>
  <si>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</si>
  <si>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</si>
  <si>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</si>
  <si>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</si>
  <si>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</si>
  <si>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</si>
  <si>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</si>
  <si>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</si>
  <si>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</si>
  <si>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</si>
  <si>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</si>
  <si>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</si>
  <si>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</si>
  <si>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</si>
  <si>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</si>
  <si>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</si>
  <si>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</si>
  <si>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</si>
  <si>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</si>
  <si>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</si>
  <si>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</si>
  <si>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</si>
  <si>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</si>
  <si>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</si>
  <si>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</si>
  <si>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</si>
  <si>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</si>
  <si>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</si>
  <si>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</si>
  <si>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</si>
  <si>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</si>
  <si>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</si>
  <si>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</si>
  <si>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</si>
  <si>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</si>
  <si>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</si>
  <si>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</si>
  <si>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</si>
  <si>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</si>
  <si>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</si>
  <si>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</si>
  <si>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</si>
  <si>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</si>
  <si>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</si>
  <si>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</si>
  <si>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</si>
  <si>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</si>
  <si>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</si>
  <si>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</si>
  <si>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</si>
  <si>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</si>
  <si>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</si>
  <si>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</si>
  <si>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</si>
  <si>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</si>
  <si>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</si>
  <si>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</si>
  <si>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</si>
  <si>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</si>
  <si>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</si>
  <si>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</si>
  <si>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</si>
  <si>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</si>
  <si>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</si>
  <si>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</si>
  <si>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</si>
  <si>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</si>
  <si>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</si>
  <si>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</si>
  <si>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</si>
  <si>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</si>
  <si>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</si>
  <si>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</si>
  <si>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</si>
  <si>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</si>
  <si>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</si>
  <si>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</si>
  <si>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</si>
  <si>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</si>
  <si>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</si>
  <si>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</si>
  <si>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</si>
  <si>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</si>
  <si>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</si>
  <si>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</si>
  <si>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</si>
  <si>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</si>
  <si>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</si>
  <si>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</si>
  <si>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</si>
  <si>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</si>
  <si>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</si>
  <si>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</si>
  <si>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</si>
  <si>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</si>
  <si>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</si>
  <si>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</si>
  <si>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</si>
  <si>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</si>
  <si>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</si>
  <si>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</si>
  <si>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</si>
  <si>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</si>
  <si>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</si>
  <si>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</si>
  <si>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</si>
  <si>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</si>
  <si>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</si>
  <si>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</si>
  <si>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</si>
  <si>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</si>
  <si>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</si>
  <si>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</si>
  <si>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</si>
  <si>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</si>
  <si>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</si>
  <si>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</si>
  <si>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</si>
  <si>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</si>
  <si>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</si>
  <si>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</si>
  <si>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</si>
  <si>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</si>
  <si>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</si>
  <si>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</si>
  <si>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</si>
  <si>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</si>
  <si>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</si>
  <si>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</si>
  <si>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</si>
  <si>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</si>
  <si>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</si>
  <si>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</si>
  <si>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</si>
  <si>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</si>
  <si>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</si>
  <si>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</si>
  <si>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</si>
  <si>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</si>
  <si>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</si>
  <si>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</si>
  <si>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</si>
  <si>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</si>
  <si>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</si>
  <si>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</si>
  <si>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</si>
  <si>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</si>
  <si>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</si>
  <si>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</si>
  <si>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</si>
  <si>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</si>
  <si>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</si>
  <si>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</si>
  <si>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</si>
  <si>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</si>
  <si>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</si>
  <si>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</si>
  <si>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</si>
  <si>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</si>
  <si>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</si>
  <si>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</si>
  <si>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</si>
  <si>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</si>
  <si>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</si>
  <si>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</si>
  <si>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</si>
  <si>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</si>
  <si>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</si>
  <si>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</si>
  <si>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</si>
  <si>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</si>
  <si>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</si>
  <si>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</si>
  <si>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</si>
  <si>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</si>
  <si>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</si>
  <si>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</si>
  <si>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</si>
  <si>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</si>
  <si>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</si>
  <si>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</si>
  <si>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</si>
  <si>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</si>
  <si>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</si>
  <si>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</si>
  <si>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</si>
  <si>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</si>
  <si>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</si>
  <si>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</si>
  <si>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</si>
  <si>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</si>
  <si>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</si>
  <si>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</si>
  <si>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</si>
  <si>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</si>
  <si>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</si>
  <si>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</si>
  <si>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</si>
  <si>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</si>
  <si>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</si>
  <si>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</si>
  <si>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</si>
  <si>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</si>
  <si>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</si>
  <si>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</si>
  <si>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</si>
  <si>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</si>
  <si>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</si>
  <si>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</si>
  <si>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</si>
  <si>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</si>
  <si>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</si>
  <si>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</si>
  <si>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</si>
  <si>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</si>
  <si>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</si>
  <si>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</si>
  <si>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</si>
  <si>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</si>
  <si>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</si>
  <si>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</si>
  <si>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</si>
  <si>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</si>
  <si>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</si>
  <si>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</si>
  <si>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</si>
  <si>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</si>
  <si>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</si>
  <si>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</si>
  <si>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</si>
  <si>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</si>
  <si>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</si>
  <si>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</si>
  <si>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</si>
  <si>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</si>
  <si>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</si>
  <si>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</si>
  <si>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</si>
  <si>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</si>
  <si>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</si>
  <si>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</si>
  <si>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</si>
  <si>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</si>
  <si>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</si>
  <si>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</si>
  <si>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</si>
  <si>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</si>
  <si>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</si>
  <si>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</si>
  <si>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</si>
  <si>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</si>
  <si>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</si>
  <si>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</si>
  <si>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</si>
  <si>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</si>
  <si>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</si>
  <si>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</si>
  <si>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</si>
  <si>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</si>
  <si>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</si>
  <si>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</si>
  <si>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</si>
  <si>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</si>
  <si>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</si>
  <si>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</si>
  <si>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</si>
  <si>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</si>
  <si>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</si>
  <si>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</si>
  <si>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</si>
  <si>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</si>
  <si>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</si>
  <si>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</si>
  <si>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</si>
  <si>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</si>
  <si>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</si>
  <si>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</si>
  <si>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</si>
  <si>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</si>
  <si>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</si>
  <si>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</si>
  <si>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</si>
  <si>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</si>
  <si>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</si>
  <si>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</si>
  <si>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</si>
  <si>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</si>
  <si>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</si>
  <si>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</si>
  <si>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</si>
  <si>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</si>
  <si>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</si>
  <si>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</si>
  <si>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</si>
  <si>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</si>
  <si>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</si>
  <si>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</si>
  <si>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</si>
  <si>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</si>
  <si>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</si>
  <si>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</si>
  <si>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</si>
  <si>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</si>
  <si>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</si>
  <si>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</si>
  <si>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</si>
  <si>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</si>
  <si>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</si>
  <si>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</si>
  <si>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</si>
  <si>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</si>
  <si>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</si>
  <si>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</si>
  <si>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</si>
  <si>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</si>
  <si>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</si>
  <si>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</si>
  <si>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</si>
  <si>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</si>
  <si>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</si>
  <si>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</si>
  <si>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</si>
  <si>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</si>
  <si>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</si>
  <si>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</si>
  <si>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</si>
  <si>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</si>
  <si>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</si>
  <si>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</si>
  <si>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</si>
  <si>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</si>
  <si>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</si>
  <si>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</si>
  <si>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</si>
  <si>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</si>
  <si>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</si>
  <si>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</si>
  <si>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</si>
  <si>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</si>
  <si>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</si>
  <si>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</si>
  <si>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</si>
  <si>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</si>
  <si>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</si>
  <si>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</si>
  <si>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</si>
  <si>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</si>
  <si>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</si>
  <si>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</si>
  <si>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</si>
  <si>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</si>
  <si>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</si>
  <si>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</si>
  <si>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</si>
  <si>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</si>
  <si>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</si>
  <si>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</si>
  <si>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</si>
  <si>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</si>
  <si>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</si>
  <si>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</si>
  <si>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</si>
  <si>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</si>
  <si>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</si>
  <si>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</si>
  <si>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</si>
  <si>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</si>
  <si>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</si>
  <si>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</si>
  <si>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</si>
  <si>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</si>
  <si>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</si>
  <si>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</si>
  <si>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</si>
  <si>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</si>
  <si>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</si>
  <si>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</si>
  <si>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</si>
  <si>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</si>
  <si>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</si>
  <si>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</si>
  <si>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</si>
  <si>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</si>
  <si>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</si>
  <si>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</si>
  <si>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</si>
  <si>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</si>
  <si>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</si>
  <si>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</si>
  <si>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</si>
  <si>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</si>
  <si>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</si>
  <si>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</si>
  <si>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</si>
  <si>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</si>
  <si>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</si>
  <si>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</si>
  <si>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</si>
  <si>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</si>
  <si>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</si>
  <si>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</si>
  <si>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</si>
  <si>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</si>
  <si>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</si>
  <si>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</si>
  <si>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</si>
  <si>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</si>
  <si>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</si>
  <si>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</si>
  <si>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</si>
  <si>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</si>
  <si>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</si>
  <si>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</si>
  <si>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</si>
  <si>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</si>
  <si>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</si>
  <si>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</si>
  <si>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</si>
  <si>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</si>
  <si>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</si>
  <si>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</si>
  <si>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</si>
  <si>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</si>
  <si>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</si>
  <si>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</si>
  <si>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</si>
  <si>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</si>
  <si>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</si>
  <si>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</si>
  <si>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</si>
  <si>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</si>
  <si>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</si>
  <si>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</si>
  <si>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</si>
  <si>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</si>
  <si>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</si>
  <si>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</si>
  <si>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</si>
  <si>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</si>
  <si>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</si>
  <si>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</si>
  <si>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</si>
  <si>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</si>
  <si>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</si>
  <si>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</si>
  <si>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</si>
  <si>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</si>
  <si>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</si>
  <si>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</si>
  <si>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</si>
  <si>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</si>
  <si>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</si>
  <si>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</si>
  <si>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</si>
  <si>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</si>
  <si>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</si>
  <si>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</si>
  <si>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</si>
  <si>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</si>
  <si>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</si>
  <si>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</si>
  <si>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</si>
  <si>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</si>
  <si>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</si>
  <si>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</si>
  <si>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</si>
  <si>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</si>
  <si>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</si>
  <si>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</si>
  <si>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</si>
  <si>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</si>
  <si>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</si>
  <si>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</si>
  <si>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</si>
  <si>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</si>
  <si>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</si>
  <si>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</si>
  <si>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</si>
  <si>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</si>
  <si>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</si>
  <si>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</si>
  <si>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</si>
  <si>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</si>
  <si>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</si>
  <si>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</si>
  <si>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</si>
  <si>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</si>
  <si>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</si>
  <si>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</si>
  <si>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</si>
  <si>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</si>
  <si>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</si>
  <si>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</si>
  <si>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</si>
  <si>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</si>
  <si>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</si>
  <si>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</si>
  <si>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</si>
  <si>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</si>
  <si>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</si>
  <si>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</si>
  <si>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</si>
  <si>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</si>
  <si>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</si>
  <si>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</si>
  <si>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</si>
  <si>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</si>
  <si>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</si>
  <si>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</si>
  <si>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</si>
  <si>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</si>
  <si>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</si>
  <si>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</si>
  <si>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</si>
  <si>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</si>
  <si>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</si>
  <si>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</si>
  <si>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</si>
  <si>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</si>
  <si>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</si>
  <si>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</si>
  <si>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</si>
  <si>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</si>
  <si>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</si>
  <si>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</si>
  <si>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</si>
  <si>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</si>
  <si>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</si>
  <si>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</si>
  <si>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</si>
  <si>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</si>
  <si>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</si>
  <si>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</si>
  <si>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</si>
  <si>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</si>
  <si>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</si>
  <si>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</si>
  <si>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</si>
  <si>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</si>
  <si>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</si>
  <si>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</si>
  <si>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</si>
  <si>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</si>
  <si>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</si>
  <si>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</si>
  <si>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</si>
  <si>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</si>
  <si>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</si>
  <si>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</si>
  <si>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</si>
  <si>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</si>
  <si>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</si>
  <si>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</si>
  <si>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</si>
  <si>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</si>
  <si>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</si>
  <si>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</si>
  <si>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</si>
  <si>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</si>
  <si>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</si>
  <si>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</si>
  <si>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</si>
  <si>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</si>
  <si>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</si>
  <si>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</si>
  <si>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</si>
  <si>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</si>
  <si>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</si>
  <si>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</si>
  <si>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</si>
  <si>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</si>
  <si>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</si>
  <si>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</si>
  <si>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</si>
  <si>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</si>
  <si>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</si>
  <si>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</si>
  <si>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</si>
  <si>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</si>
  <si>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</si>
  <si>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</si>
  <si>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</si>
  <si>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</si>
  <si>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</si>
  <si>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</si>
  <si>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</si>
  <si>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</si>
  <si>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</si>
  <si>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</si>
  <si>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</si>
  <si>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</si>
  <si>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</si>
  <si>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</si>
  <si>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</si>
  <si>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</si>
  <si>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</si>
  <si>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</si>
  <si>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</si>
  <si>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</si>
  <si>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</si>
  <si>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</si>
  <si>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</si>
  <si>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</si>
  <si>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</si>
  <si>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</si>
  <si>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</si>
  <si>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</si>
  <si>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</si>
  <si>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</si>
  <si>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</si>
  <si>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</si>
  <si>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</si>
  <si>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</si>
  <si>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</si>
  <si>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</si>
  <si>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</si>
  <si>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</si>
  <si>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</si>
  <si>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</si>
  <si>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</si>
  <si>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</si>
  <si>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</si>
  <si>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</si>
  <si>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</si>
  <si>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</si>
  <si>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</si>
  <si>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</si>
  <si>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</si>
  <si>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</si>
  <si>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</si>
  <si>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</si>
  <si>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</si>
  <si>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</si>
  <si>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</si>
  <si>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</si>
  <si>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</si>
  <si>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</si>
  <si>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</si>
  <si>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</si>
  <si>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</si>
  <si>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</si>
  <si>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</si>
  <si>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</si>
  <si>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</si>
  <si>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</si>
  <si>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</si>
  <si>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</si>
  <si>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</si>
  <si>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</si>
  <si>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</si>
  <si>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</si>
  <si>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</si>
  <si>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</si>
  <si>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</si>
  <si>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</si>
  <si>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</si>
  <si>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</si>
  <si>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</si>
  <si>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</si>
  <si>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</si>
  <si>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</si>
  <si>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</si>
  <si>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</si>
  <si>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</si>
  <si>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</si>
  <si>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</si>
  <si>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</si>
  <si>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</si>
  <si>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</si>
  <si>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</si>
  <si>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</si>
  <si>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</si>
  <si>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</si>
  <si>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</si>
  <si>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</si>
  <si>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</si>
  <si>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</si>
  <si>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</si>
  <si>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</si>
  <si>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</si>
  <si>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</si>
  <si>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</si>
  <si>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</si>
  <si>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</si>
  <si>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</si>
  <si>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</si>
  <si>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</si>
  <si>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</si>
  <si>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</si>
  <si>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</si>
  <si>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</si>
  <si>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</si>
  <si>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</si>
  <si>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</si>
  <si>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</si>
  <si>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</si>
  <si>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</si>
  <si>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</si>
  <si>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</si>
  <si>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</si>
  <si>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</si>
  <si>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</si>
  <si>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</si>
  <si>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</si>
  <si>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</si>
  <si>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</si>
  <si>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</si>
  <si>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</si>
  <si>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</si>
  <si>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</si>
  <si>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</si>
  <si>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</si>
  <si>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</si>
  <si>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</si>
  <si>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</si>
  <si>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</si>
  <si>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</si>
  <si>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</si>
  <si>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</si>
  <si>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</si>
  <si>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</si>
  <si>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</si>
  <si>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</si>
  <si>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</si>
  <si>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</si>
  <si>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</si>
  <si>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</si>
  <si>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</si>
  <si>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</si>
  <si>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</si>
  <si>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</si>
  <si>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</si>
  <si>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</si>
  <si>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</si>
  <si>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</si>
  <si>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</si>
  <si>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</si>
  <si>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</si>
  <si>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</si>
  <si>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</si>
  <si>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</si>
  <si>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</si>
  <si>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</si>
  <si>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</si>
  <si>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</si>
  <si>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</si>
  <si>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</si>
  <si>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</si>
  <si>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</si>
  <si>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</si>
  <si>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</si>
  <si>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</si>
  <si>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</si>
  <si>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</si>
  <si>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</si>
  <si>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</si>
  <si>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</si>
  <si>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</si>
  <si>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</si>
  <si>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</si>
  <si>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</si>
  <si>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</si>
  <si>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</si>
  <si>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</si>
  <si>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</si>
  <si>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</si>
  <si>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</si>
  <si>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</si>
  <si>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</si>
  <si>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</si>
  <si>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</si>
  <si>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</si>
  <si>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</si>
  <si>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</si>
  <si>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</si>
  <si>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</si>
  <si>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</si>
  <si>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</si>
  <si>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</si>
  <si>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</si>
  <si>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</si>
  <si>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</si>
  <si>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</si>
  <si>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</si>
  <si>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</si>
  <si>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</si>
  <si>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</si>
  <si>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</si>
  <si>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</si>
  <si>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</si>
  <si>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</si>
  <si>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</si>
  <si>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</si>
  <si>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</si>
  <si>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</si>
  <si>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</si>
  <si>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</si>
  <si>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</si>
  <si>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</si>
  <si>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</si>
  <si>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</si>
  <si>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</si>
  <si>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</si>
  <si>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</si>
  <si>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</si>
  <si>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</si>
  <si>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</si>
  <si>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</si>
  <si>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</si>
  <si>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</si>
  <si>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</si>
  <si>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</si>
  <si>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</si>
  <si>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</si>
  <si>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</si>
  <si>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</si>
  <si>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</si>
  <si>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</si>
  <si>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</si>
  <si>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</si>
  <si>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</si>
  <si>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</si>
  <si>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</si>
  <si>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</si>
  <si>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</si>
  <si>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</si>
  <si>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</si>
  <si>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</si>
  <si>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</si>
  <si>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</si>
  <si>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</si>
  <si>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</si>
  <si>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</si>
  <si>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</si>
  <si>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</si>
  <si>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</si>
  <si>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</si>
  <si>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</si>
  <si>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</si>
  <si>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</si>
  <si>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</si>
  <si>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</si>
  <si>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</si>
  <si>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</si>
  <si>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</si>
  <si>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</si>
  <si>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</si>
  <si>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</si>
  <si>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</si>
  <si>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</si>
  <si>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</si>
  <si>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</si>
  <si>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</si>
  <si>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</si>
  <si>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</si>
  <si>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</si>
  <si>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</si>
  <si>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</si>
  <si>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</si>
  <si>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</si>
  <si>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</si>
  <si>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</si>
  <si>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</si>
  <si>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</si>
  <si>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</si>
  <si>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</si>
  <si>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</si>
  <si>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</si>
  <si>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</si>
  <si>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</si>
  <si>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</si>
  <si>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</si>
  <si>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</si>
  <si>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</si>
  <si>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</si>
  <si>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</si>
  <si>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</si>
  <si>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</si>
  <si>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</si>
  <si>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</si>
  <si>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</si>
  <si>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</si>
  <si>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</si>
  <si>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</si>
  <si>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</si>
  <si>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</si>
  <si>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</si>
  <si>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</si>
  <si>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</si>
  <si>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</si>
  <si>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</si>
  <si>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</si>
  <si>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</si>
  <si>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</si>
  <si>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</si>
  <si>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</si>
  <si>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</si>
  <si>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</si>
  <si>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</si>
  <si>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</si>
  <si>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</si>
  <si>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</si>
  <si>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</si>
  <si>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</si>
  <si>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</si>
  <si>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</si>
  <si>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</si>
  <si>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</si>
  <si>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</si>
  <si>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</si>
  <si>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</si>
  <si>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</si>
  <si>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</si>
  <si>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</si>
  <si>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</si>
  <si>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</si>
  <si>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</si>
  <si>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</si>
  <si>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</si>
  <si>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</si>
  <si>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</si>
  <si>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</si>
  <si>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</si>
  <si>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</si>
  <si>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</si>
  <si>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</si>
  <si>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</si>
  <si>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</si>
  <si>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</si>
  <si>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</si>
  <si>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</si>
  <si>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</si>
  <si>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</si>
  <si>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</si>
  <si>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</si>
  <si>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</si>
  <si>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</si>
  <si>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</si>
  <si>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</si>
  <si>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</si>
  <si>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</si>
  <si>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</si>
  <si>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</si>
  <si>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</si>
  <si>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</si>
  <si>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</si>
  <si>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</si>
  <si>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</si>
  <si>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</si>
  <si>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</si>
  <si>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</si>
  <si>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</si>
  <si>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</si>
  <si>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</si>
  <si>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</si>
  <si>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</si>
  <si>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</si>
  <si>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</si>
  <si>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</si>
  <si>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</si>
  <si>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</si>
  <si>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</si>
  <si>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</si>
  <si>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</si>
  <si>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</si>
  <si>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</si>
  <si>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</si>
  <si>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</si>
  <si>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</si>
  <si>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</si>
  <si>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</si>
  <si>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</si>
  <si>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</si>
  <si>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</si>
  <si>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</si>
  <si>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</si>
  <si>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</si>
  <si>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</si>
  <si>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</si>
  <si>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</si>
  <si>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</si>
  <si>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</si>
  <si>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</si>
  <si>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</si>
  <si>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</si>
  <si>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</si>
  <si>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</si>
  <si>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</si>
  <si>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</si>
  <si>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</si>
  <si>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</si>
  <si>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</si>
  <si>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</si>
  <si>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</si>
  <si>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</si>
  <si>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</si>
  <si>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</si>
  <si>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</si>
  <si>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</si>
  <si>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</si>
  <si>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</si>
  <si>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</si>
  <si>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</si>
  <si>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</si>
  <si>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</si>
  <si>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</si>
  <si>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</si>
  <si>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</si>
  <si>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</si>
  <si>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</si>
  <si>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</si>
  <si>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</si>
  <si>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</si>
  <si>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</si>
  <si>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</si>
  <si>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</si>
  <si>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</si>
  <si>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</si>
  <si>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</si>
  <si>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</si>
  <si>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</si>
  <si>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</si>
  <si>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</si>
  <si>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</si>
  <si>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</si>
  <si>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</si>
  <si>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</si>
  <si>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</si>
  <si>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</si>
  <si>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</si>
  <si>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</si>
  <si>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</si>
  <si>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</si>
  <si>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</si>
  <si>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</si>
  <si>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</si>
  <si>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</si>
  <si>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</si>
  <si>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</si>
  <si>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</si>
  <si>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</si>
  <si>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</si>
  <si>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</si>
  <si>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</si>
  <si>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</si>
  <si>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</si>
  <si>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</si>
  <si>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</si>
  <si>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</si>
  <si>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</si>
  <si>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</si>
  <si>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</si>
  <si>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</si>
  <si>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</si>
  <si>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</si>
  <si>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</si>
  <si>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</si>
  <si>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</si>
  <si>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</si>
  <si>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</si>
  <si>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</si>
  <si>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</si>
  <si>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</si>
  <si>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</si>
  <si>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</si>
  <si>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</si>
  <si>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</si>
  <si>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</si>
  <si>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</si>
  <si>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</si>
  <si>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</si>
  <si>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</si>
  <si>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</si>
  <si>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</si>
  <si>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</si>
  <si>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</si>
  <si>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</si>
  <si>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</si>
  <si>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</si>
  <si>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</si>
  <si>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</si>
  <si>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</si>
  <si>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</si>
  <si>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</si>
  <si>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</si>
  <si>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</si>
  <si>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</si>
  <si>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</si>
  <si>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</si>
  <si>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</si>
  <si>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</si>
  <si>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</si>
  <si>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</si>
  <si>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</si>
  <si>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</si>
  <si>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</si>
  <si>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</si>
  <si>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</si>
  <si>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</si>
  <si>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</si>
  <si>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</si>
  <si>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</si>
  <si>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</si>
  <si>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</si>
  <si>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</si>
  <si>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</si>
  <si>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</si>
  <si>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</si>
  <si>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</si>
  <si>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</si>
  <si>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</si>
  <si>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</si>
  <si>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</si>
  <si>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</si>
  <si>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</si>
  <si>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</si>
  <si>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</si>
  <si>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</si>
  <si>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</si>
  <si>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</si>
  <si>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</si>
  <si>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</si>
  <si>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</si>
  <si>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</si>
  <si>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</si>
  <si>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</si>
  <si>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</si>
  <si>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</si>
  <si>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</si>
  <si>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</si>
  <si>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</si>
  <si>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</si>
  <si>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</si>
  <si>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</si>
  <si>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</si>
  <si>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</si>
  <si>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</si>
  <si>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</si>
  <si>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</si>
  <si>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</si>
  <si>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</si>
  <si>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</si>
  <si>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</si>
  <si>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</si>
  <si>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</si>
  <si>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</si>
  <si>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</si>
  <si>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</si>
  <si>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</si>
  <si>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</si>
  <si>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</si>
  <si>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</si>
  <si>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</si>
  <si>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</si>
  <si>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</si>
  <si>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</si>
  <si>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</si>
  <si>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</si>
  <si>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</si>
  <si>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</si>
  <si>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</si>
  <si>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</si>
  <si>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</si>
  <si>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</si>
  <si>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</si>
  <si>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</si>
  <si>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</si>
  <si>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</si>
  <si>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</si>
  <si>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</si>
  <si>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</si>
  <si>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</si>
  <si>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</si>
  <si>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</si>
  <si>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</si>
  <si>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</si>
  <si>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</si>
  <si>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</si>
  <si>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</si>
  <si>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</si>
  <si>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</si>
  <si>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</si>
  <si>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</si>
  <si>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</si>
  <si>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</si>
  <si>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</si>
  <si>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</si>
  <si>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</si>
  <si>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</si>
  <si>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</si>
  <si>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</si>
  <si>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</si>
  <si>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</si>
  <si>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</si>
  <si>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</si>
  <si>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</si>
  <si>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</si>
  <si>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</si>
  <si>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</si>
  <si>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</si>
  <si>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</si>
  <si>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</si>
  <si>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</si>
  <si>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</si>
  <si>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</si>
  <si>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</si>
  <si>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</si>
  <si>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</si>
  <si>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</si>
  <si>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</si>
  <si>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</si>
  <si>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</si>
  <si>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</si>
  <si>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</si>
  <si>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</si>
  <si>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</si>
  <si>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</si>
  <si>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</si>
  <si>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</si>
  <si>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</si>
  <si>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</si>
  <si>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</si>
  <si>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</si>
  <si>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</si>
  <si>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</si>
  <si>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</si>
  <si>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</si>
  <si>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</si>
  <si>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</si>
  <si>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</si>
  <si>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</si>
  <si>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</si>
  <si>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</si>
  <si>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</si>
  <si>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</si>
  <si>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</si>
  <si>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</si>
  <si>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</si>
  <si>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</si>
  <si>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</si>
  <si>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</si>
  <si>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</si>
  <si>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</si>
  <si>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</si>
  <si>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</si>
  <si>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</si>
  <si>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</si>
  <si>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</si>
  <si>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</si>
  <si>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</si>
  <si>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</si>
  <si>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</si>
  <si>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</si>
  <si>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</si>
  <si>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</si>
  <si>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</si>
  <si>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</si>
  <si>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</si>
  <si>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</si>
  <si>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</si>
  <si>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</si>
  <si>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</si>
  <si>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</si>
  <si>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</si>
  <si>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</si>
  <si>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</si>
  <si>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</si>
  <si>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</si>
  <si>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</si>
  <si>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</si>
  <si>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</si>
  <si>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</si>
  <si>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</si>
  <si>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</si>
  <si>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</si>
  <si>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</si>
  <si>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</si>
  <si>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</si>
  <si>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</si>
  <si>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</si>
  <si>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</si>
  <si>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</si>
  <si>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</si>
  <si>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</si>
  <si>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</si>
  <si>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</si>
  <si>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</si>
  <si>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</si>
  <si>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</si>
  <si>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</si>
  <si>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</si>
  <si>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</si>
  <si>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</si>
  <si>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</si>
  <si>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</si>
  <si>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</si>
  <si>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</si>
  <si>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</si>
  <si>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</si>
  <si>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</si>
  <si>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</si>
  <si>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</si>
  <si>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</si>
  <si>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</si>
  <si>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</si>
  <si>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</si>
  <si>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</si>
  <si>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</si>
  <si>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</si>
  <si>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</si>
  <si>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</si>
  <si>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</si>
  <si>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</si>
  <si>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</si>
  <si>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</si>
  <si>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</si>
  <si>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</si>
  <si>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</si>
  <si>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</si>
  <si>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</si>
  <si>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</si>
  <si>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</si>
  <si>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</si>
  <si>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</si>
  <si>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</si>
  <si>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</si>
  <si>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</si>
  <si>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</si>
  <si>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</si>
  <si>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</si>
  <si>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</si>
  <si>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</si>
  <si>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</si>
  <si>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</si>
  <si>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</si>
  <si>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</si>
  <si>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</si>
  <si>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</si>
  <si>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</si>
  <si>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</si>
  <si>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</si>
  <si>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</si>
  <si>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</si>
  <si>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</si>
  <si>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</si>
  <si>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</si>
  <si>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</si>
  <si>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</si>
  <si>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</si>
  <si>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</si>
  <si>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</si>
  <si>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</si>
  <si>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</si>
  <si>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</si>
  <si>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</si>
  <si>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</si>
  <si>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</si>
  <si>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</si>
  <si>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</si>
  <si>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</si>
  <si>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</si>
  <si>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</si>
  <si>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</si>
  <si>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</si>
  <si>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</si>
  <si>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</si>
  <si>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</si>
  <si>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</si>
  <si>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</si>
  <si>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</si>
  <si>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</si>
  <si>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</si>
  <si>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</si>
  <si>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</si>
  <si>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</si>
  <si>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</si>
  <si>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</si>
  <si>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</si>
  <si>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</si>
  <si>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</si>
  <si>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</si>
  <si>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</si>
  <si>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</si>
  <si>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</si>
  <si>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</si>
  <si>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</si>
  <si>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</si>
  <si>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</si>
  <si>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</si>
  <si>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</si>
  <si>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</si>
  <si>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</si>
  <si>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</si>
  <si>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</si>
  <si>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</si>
  <si>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</si>
  <si>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</si>
  <si>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</si>
  <si>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</si>
  <si>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</si>
  <si>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</si>
  <si>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</si>
  <si>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</si>
  <si>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</si>
  <si>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</si>
  <si>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</si>
  <si>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</si>
  <si>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</si>
  <si>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</si>
  <si>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</si>
  <si>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</si>
  <si>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</si>
  <si>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</si>
  <si>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</si>
  <si>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</si>
  <si>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</si>
  <si>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</si>
  <si>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</si>
  <si>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</si>
  <si>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</si>
  <si>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</si>
  <si>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</si>
  <si>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</si>
  <si>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</si>
  <si>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</si>
  <si>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</si>
  <si>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</si>
  <si>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</si>
  <si>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</si>
  <si>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</si>
  <si>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</si>
  <si>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</si>
  <si>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</si>
  <si>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</si>
  <si>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</si>
  <si>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</si>
  <si>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</si>
  <si>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</si>
  <si>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</si>
  <si>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</si>
  <si>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</si>
  <si>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</si>
  <si>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</si>
  <si>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</si>
  <si>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</si>
  <si>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</si>
  <si>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</si>
  <si>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</si>
  <si>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</si>
  <si>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</si>
  <si>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</si>
  <si>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</si>
  <si>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</si>
  <si>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</si>
  <si>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</si>
  <si>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</si>
  <si>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</si>
  <si>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</si>
  <si>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</si>
  <si>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</si>
  <si>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</si>
  <si>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</si>
  <si>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</si>
  <si>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</si>
  <si>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</si>
  <si>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</si>
  <si>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</si>
  <si>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</si>
  <si>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</si>
  <si>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</si>
  <si>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</si>
  <si>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</si>
  <si>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</si>
  <si>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</si>
  <si>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</si>
  <si>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</si>
  <si>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</si>
  <si>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</si>
  <si>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</si>
  <si>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</si>
  <si>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</si>
  <si>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</si>
  <si>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</si>
  <si>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</si>
  <si>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</si>
  <si>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</si>
  <si>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</si>
  <si>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</si>
  <si>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</si>
  <si>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</si>
  <si>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</si>
  <si>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</si>
  <si>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</si>
  <si>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</si>
  <si>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</si>
  <si>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</si>
  <si>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</si>
  <si>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</si>
  <si>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</si>
  <si>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</si>
  <si>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</si>
  <si>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</si>
  <si>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</si>
  <si>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</si>
  <si>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</si>
  <si>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</si>
  <si>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</si>
  <si>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</si>
  <si>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</si>
  <si>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</si>
  <si>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</si>
  <si>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</si>
  <si>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</si>
  <si>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</si>
  <si>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</si>
  <si>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</si>
  <si>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</si>
  <si>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</si>
  <si>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</si>
  <si>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</si>
  <si>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</si>
  <si>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</si>
  <si>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</si>
  <si>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</si>
  <si>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</si>
  <si>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</si>
  <si>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</si>
  <si>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</si>
  <si>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</si>
  <si>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</si>
  <si>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</si>
  <si>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</si>
  <si>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</si>
  <si>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</si>
  <si>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</si>
  <si>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</si>
  <si>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</si>
  <si>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</si>
  <si>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</si>
  <si>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</si>
  <si>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</si>
  <si>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</si>
  <si>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</si>
  <si>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</si>
  <si>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</si>
  <si>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</si>
  <si>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</si>
  <si>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</si>
  <si>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</si>
  <si>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</si>
  <si>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</si>
  <si>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</si>
  <si>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</si>
  <si>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</si>
  <si>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</si>
  <si>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</si>
  <si>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</si>
  <si>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</si>
  <si>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</si>
  <si>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</si>
  <si>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</si>
  <si>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</si>
  <si>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</si>
  <si>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</si>
  <si>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</si>
  <si>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</si>
  <si>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</si>
  <si>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</si>
  <si>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</si>
  <si>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</si>
  <si>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</si>
  <si>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</si>
  <si>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</si>
  <si>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</si>
  <si>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</si>
  <si>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</si>
  <si>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</si>
  <si>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</si>
  <si>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</si>
  <si>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</si>
  <si>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</si>
  <si>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</si>
  <si>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</si>
  <si>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</si>
  <si>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</si>
  <si>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</si>
  <si>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</si>
  <si>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</si>
  <si>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</si>
  <si>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</si>
  <si>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</si>
  <si>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</si>
  <si>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</si>
  <si>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</si>
  <si>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</si>
  <si>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</si>
  <si>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</si>
  <si>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</si>
  <si>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</si>
  <si>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</si>
  <si>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</si>
  <si>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</si>
  <si>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</si>
  <si>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</si>
  <si>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</si>
  <si>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</si>
  <si>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</si>
  <si>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</si>
  <si>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</si>
  <si>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</si>
  <si>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</si>
  <si>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</si>
  <si>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</si>
  <si>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</si>
  <si>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</si>
  <si>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</si>
  <si>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</si>
  <si>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</si>
  <si>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</si>
  <si>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</si>
  <si>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</si>
  <si>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</si>
  <si>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</si>
  <si>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</si>
  <si>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</si>
  <si>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</si>
  <si>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</si>
  <si>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</si>
  <si>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</si>
  <si>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</si>
  <si>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</si>
  <si>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</si>
  <si>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</si>
  <si>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</si>
  <si>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</si>
  <si>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</si>
  <si>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</si>
  <si>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</si>
  <si>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</si>
  <si>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</si>
  <si>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</si>
  <si>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</si>
  <si>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</si>
  <si>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</si>
  <si>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</si>
  <si>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</si>
  <si>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</si>
  <si>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</si>
  <si>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</si>
  <si>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</si>
  <si>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</si>
  <si>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</si>
  <si>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</si>
  <si>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</si>
  <si>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</si>
  <si>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</si>
  <si>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</si>
  <si>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</si>
  <si>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</si>
  <si>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</si>
  <si>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</si>
  <si>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</si>
  <si>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</si>
  <si>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</si>
  <si>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</si>
  <si>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</si>
  <si>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</si>
  <si>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</si>
  <si>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</si>
  <si>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</si>
  <si>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</si>
  <si>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</si>
  <si>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</si>
  <si>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</si>
  <si>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</si>
  <si>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</si>
  <si>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</si>
  <si>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</si>
  <si>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</si>
  <si>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</si>
  <si>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</si>
  <si>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</si>
  <si>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</si>
  <si>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</si>
  <si>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</si>
  <si>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</si>
  <si>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</si>
  <si>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</si>
  <si>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</si>
  <si>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</si>
  <si>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</si>
  <si>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</si>
  <si>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</si>
  <si>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</si>
  <si>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</si>
  <si>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</si>
  <si>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</si>
  <si>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</si>
  <si>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</si>
  <si>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</si>
  <si>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</si>
  <si>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</si>
  <si>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</si>
  <si>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</si>
  <si>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</si>
  <si>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</si>
  <si>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</si>
  <si>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</si>
  <si>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</si>
  <si>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</si>
  <si>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</si>
  <si>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</si>
  <si>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</si>
  <si>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</si>
  <si>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</si>
  <si>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</si>
  <si>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</si>
  <si>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</si>
  <si>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</si>
  <si>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</si>
  <si>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</si>
  <si>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</si>
  <si>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</si>
  <si>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</si>
  <si>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</si>
  <si>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</si>
  <si>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</si>
  <si>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</si>
  <si>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</si>
  <si>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</si>
  <si>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</si>
  <si>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</si>
  <si>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</si>
  <si>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</si>
  <si>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</si>
  <si>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</si>
  <si>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</si>
  <si>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</si>
  <si>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</si>
  <si>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</si>
  <si>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</si>
  <si>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</si>
  <si>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</si>
  <si>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</si>
  <si>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</si>
  <si>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</si>
  <si>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</si>
  <si>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</si>
  <si>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</si>
  <si>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</si>
  <si>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</si>
  <si>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</si>
  <si>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</si>
  <si>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</si>
  <si>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</si>
  <si>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</si>
  <si>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</si>
  <si>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</si>
  <si>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</si>
  <si>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</si>
  <si>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</si>
  <si>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</si>
  <si>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</si>
  <si>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</si>
  <si>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</si>
  <si>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</si>
  <si>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</si>
  <si>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</si>
  <si>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</si>
  <si>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</si>
  <si>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</si>
  <si>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</si>
  <si>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</si>
  <si>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</si>
  <si>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</si>
  <si>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</si>
  <si>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</si>
  <si>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</si>
  <si>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</si>
  <si>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</si>
  <si>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</si>
  <si>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</si>
  <si>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</si>
  <si>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</si>
  <si>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</si>
  <si>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</si>
  <si>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</si>
  <si>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</si>
  <si>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</si>
  <si>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</si>
  <si>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</si>
  <si>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</si>
  <si>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</si>
  <si>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</si>
  <si>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</si>
  <si>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</si>
  <si>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</si>
  <si>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</si>
  <si>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</si>
  <si>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</si>
  <si>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</si>
  <si>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</si>
  <si>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</si>
  <si>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</si>
  <si>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</si>
  <si>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</si>
  <si>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</si>
  <si>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</si>
  <si>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</si>
  <si>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</si>
  <si>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</si>
  <si>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</si>
  <si>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</si>
  <si>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</si>
  <si>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</si>
  <si>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</si>
  <si>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</si>
  <si>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</si>
  <si>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</si>
  <si>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</si>
  <si>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</si>
  <si>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</si>
  <si>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</si>
  <si>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</si>
  <si>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</si>
  <si>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</si>
  <si>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</si>
  <si>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</si>
  <si>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</si>
  <si>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</si>
  <si>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</si>
  <si>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</si>
  <si>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</si>
  <si>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</si>
  <si>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</si>
  <si>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</si>
  <si>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</si>
  <si>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</si>
  <si>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</si>
  <si>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</si>
  <si>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</si>
  <si>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</si>
  <si>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</si>
  <si>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</si>
  <si>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</si>
  <si>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</si>
  <si>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</si>
  <si>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</si>
  <si>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</si>
  <si>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</si>
  <si>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</si>
  <si>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</si>
  <si>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</si>
  <si>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</si>
  <si>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</si>
  <si>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</si>
  <si>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</si>
  <si>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</si>
  <si>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</si>
  <si>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</si>
  <si>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</si>
  <si>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</si>
  <si>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</si>
  <si>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</si>
  <si>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</si>
  <si>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</si>
  <si>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</si>
  <si>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</si>
  <si>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</si>
  <si>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</si>
  <si>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</si>
  <si>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</si>
  <si>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</si>
  <si>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</si>
  <si>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</si>
  <si>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</si>
  <si>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</si>
  <si>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</si>
  <si>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</si>
  <si>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</si>
  <si>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</si>
  <si>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</si>
  <si>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</si>
  <si>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</si>
  <si>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</si>
  <si>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</si>
  <si>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</si>
  <si>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</si>
  <si>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</si>
  <si>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</si>
  <si>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</si>
  <si>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</si>
  <si>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</si>
  <si>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</si>
  <si>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</si>
  <si>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</si>
  <si>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</si>
  <si>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</si>
  <si>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</si>
  <si>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</si>
  <si>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</si>
  <si>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</si>
  <si>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</si>
  <si>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</si>
  <si>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</si>
  <si>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</si>
  <si>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</si>
  <si>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</si>
  <si>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</si>
  <si>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</si>
  <si>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</si>
  <si>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</si>
  <si>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</si>
  <si>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</si>
  <si>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</si>
  <si>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</si>
  <si>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</si>
  <si>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</si>
  <si>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</si>
  <si>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</si>
  <si>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</si>
  <si>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</si>
  <si>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</si>
  <si>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</si>
  <si>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</si>
  <si>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</si>
  <si>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</si>
  <si>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</si>
  <si>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</si>
  <si>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</si>
  <si>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</si>
  <si>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</si>
  <si>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</si>
  <si>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</si>
  <si>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</si>
  <si>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</si>
  <si>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</si>
  <si>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</si>
  <si>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</si>
  <si>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</si>
  <si>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</si>
  <si>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</si>
  <si>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</si>
  <si>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</si>
  <si>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</si>
  <si>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</si>
  <si>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</si>
  <si>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</si>
  <si>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</si>
  <si>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</si>
  <si>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</si>
  <si>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</si>
  <si>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</si>
  <si>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</si>
  <si>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</si>
  <si>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</si>
  <si>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</si>
  <si>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</si>
  <si>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</si>
  <si>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</si>
  <si>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</si>
  <si>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</si>
  <si>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</si>
  <si>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</si>
  <si>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</si>
  <si>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</si>
  <si>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</si>
  <si>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</si>
  <si>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</si>
  <si>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</si>
  <si>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</si>
  <si>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</si>
  <si>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</si>
  <si>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</si>
  <si>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</si>
  <si>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</si>
  <si>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</si>
  <si>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</si>
  <si>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</si>
  <si>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</si>
  <si>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</si>
  <si>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</si>
  <si>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</si>
  <si>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</si>
  <si>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</si>
  <si>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</si>
  <si>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</si>
  <si>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</si>
  <si>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</si>
  <si>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</si>
  <si>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</si>
  <si>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</si>
  <si>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</si>
  <si>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</si>
  <si>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</si>
  <si>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</si>
  <si>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</si>
  <si>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</si>
  <si>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</si>
  <si>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</si>
  <si>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</si>
  <si>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</si>
  <si>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</si>
  <si>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</si>
  <si>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</si>
  <si>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</si>
  <si>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</si>
  <si>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</si>
  <si>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</si>
  <si>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</si>
  <si>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</si>
  <si>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</si>
  <si>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</si>
  <si>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</si>
  <si>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</si>
  <si>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</si>
  <si>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</si>
  <si>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</si>
  <si>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</si>
  <si>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</si>
  <si>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</si>
  <si>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</si>
  <si>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</si>
  <si>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</si>
  <si>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</si>
  <si>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</si>
  <si>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</si>
  <si>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</si>
  <si>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</si>
  <si>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</si>
  <si>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</si>
  <si>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</si>
  <si>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</si>
  <si>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</si>
  <si>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</si>
  <si>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</si>
  <si>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</si>
  <si>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</si>
  <si>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</si>
  <si>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</si>
  <si>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</si>
  <si>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</si>
  <si>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</si>
  <si>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</si>
  <si>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</si>
  <si>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</si>
  <si>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</si>
  <si>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</si>
  <si>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</si>
  <si>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</si>
  <si>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</si>
  <si>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</si>
  <si>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</si>
  <si>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</si>
  <si>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</si>
  <si>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</si>
  <si>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</si>
  <si>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</si>
  <si>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</si>
  <si>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</si>
  <si>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</si>
  <si>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</si>
  <si>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</si>
  <si>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</si>
  <si>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</si>
  <si>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</si>
  <si>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</si>
  <si>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</si>
  <si>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</si>
  <si>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</si>
  <si>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</si>
  <si>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</si>
  <si>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</si>
  <si>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</si>
  <si>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</si>
  <si>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</si>
  <si>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</si>
  <si>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</si>
  <si>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</si>
  <si>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</si>
  <si>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</si>
  <si>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</si>
  <si>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</si>
  <si>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</si>
  <si>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</si>
  <si>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</si>
  <si>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</si>
  <si>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</si>
  <si>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</si>
  <si>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</si>
  <si>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</si>
  <si>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</si>
  <si>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</si>
  <si>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</si>
  <si>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</si>
  <si>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</si>
  <si>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</si>
  <si>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</si>
  <si>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</si>
  <si>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</si>
  <si>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</si>
  <si>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</si>
  <si>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</si>
  <si>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</si>
  <si>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</si>
  <si>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</si>
  <si>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</si>
  <si>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</si>
  <si>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</si>
  <si>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</si>
  <si>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</si>
  <si>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</si>
  <si>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</si>
  <si>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</si>
  <si>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</si>
  <si>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</si>
  <si>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</si>
  <si>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</si>
  <si>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</si>
  <si>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</si>
  <si>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</si>
  <si>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</si>
  <si>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</si>
  <si>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</si>
  <si>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</si>
  <si>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</si>
  <si>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</si>
  <si>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</si>
  <si>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</si>
  <si>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</si>
  <si>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</si>
  <si>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</si>
  <si>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</si>
  <si>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</si>
  <si>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</si>
  <si>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</si>
  <si>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</si>
  <si>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</si>
  <si>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</si>
  <si>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</si>
  <si>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</si>
  <si>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</si>
  <si>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</si>
  <si>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</si>
  <si>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</si>
  <si>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</si>
  <si>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</si>
  <si>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</si>
  <si>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</si>
  <si>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</si>
  <si>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</si>
  <si>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</si>
  <si>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</si>
  <si>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</si>
  <si>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</si>
  <si>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</si>
  <si>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</si>
  <si>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</si>
  <si>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</si>
  <si>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</si>
  <si>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</si>
  <si>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</si>
  <si>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</si>
  <si>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</si>
  <si>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</si>
  <si>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</si>
  <si>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</si>
  <si>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</si>
  <si>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</si>
  <si>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</si>
  <si>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</si>
  <si>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</si>
  <si>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</si>
  <si>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</si>
  <si>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</si>
  <si>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</si>
  <si>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</si>
  <si>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</si>
  <si>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</si>
  <si>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</si>
  <si>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</si>
  <si>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</si>
  <si>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</si>
  <si>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</si>
  <si>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</si>
  <si>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</si>
  <si>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</si>
  <si>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</si>
  <si>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</si>
  <si>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</si>
  <si>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</si>
  <si>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</si>
  <si>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</si>
  <si>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</si>
  <si>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</si>
  <si>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</si>
  <si>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</si>
  <si>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</si>
  <si>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</si>
  <si>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</si>
  <si>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</si>
  <si>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</si>
  <si>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</si>
  <si>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</si>
  <si>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</si>
  <si>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</si>
  <si>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</si>
  <si>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</si>
  <si>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</si>
  <si>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</si>
  <si>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</si>
  <si>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</si>
  <si>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</si>
  <si>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</si>
  <si>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</si>
  <si>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</si>
  <si>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</si>
  <si>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</si>
  <si>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</si>
  <si>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</si>
  <si>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</si>
  <si>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</si>
  <si>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</si>
  <si>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</si>
  <si>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</si>
  <si>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</si>
  <si>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</si>
  <si>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</si>
  <si>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</si>
  <si>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</si>
  <si>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</si>
  <si>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</si>
  <si>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</si>
  <si>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</si>
  <si>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</si>
  <si>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</si>
  <si>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</si>
  <si>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</si>
  <si>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</si>
  <si>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</si>
  <si>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</si>
  <si>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</si>
  <si>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</si>
  <si>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</si>
  <si>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</si>
  <si>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</si>
  <si>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</si>
  <si>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</si>
  <si>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</si>
  <si>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</si>
  <si>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</si>
  <si>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</si>
  <si>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</si>
  <si>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</si>
  <si>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</si>
  <si>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</si>
  <si>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</si>
  <si>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</si>
  <si>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</si>
  <si>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</si>
  <si>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</si>
  <si>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</si>
  <si>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</si>
  <si>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</si>
  <si>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</si>
  <si>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</si>
  <si>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</si>
  <si>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</si>
  <si>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</si>
  <si>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</si>
  <si>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</si>
  <si>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</si>
  <si>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</si>
  <si>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</si>
  <si>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</si>
  <si>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</si>
  <si>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</si>
  <si>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</si>
  <si>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</si>
  <si>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</si>
  <si>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</si>
  <si>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</si>
  <si>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</si>
  <si>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</si>
  <si>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</si>
  <si>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</si>
  <si>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</si>
  <si>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</si>
  <si>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</si>
  <si>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</si>
  <si>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</si>
  <si>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</si>
  <si>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</si>
  <si>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</si>
  <si>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</si>
  <si>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</si>
  <si>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</si>
  <si>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</si>
  <si>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</si>
  <si>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</si>
  <si>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</si>
  <si>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</si>
  <si>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</si>
  <si>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</si>
  <si>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</si>
  <si>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</si>
  <si>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</si>
  <si>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</si>
  <si>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</si>
  <si>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</si>
  <si>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</si>
  <si>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</si>
  <si>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</si>
  <si>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</si>
  <si>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</si>
  <si>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</si>
  <si>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</si>
  <si>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</si>
  <si>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</si>
  <si>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</si>
  <si>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</si>
  <si>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</si>
  <si>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</si>
  <si>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</si>
  <si>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</si>
  <si>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</si>
  <si>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</si>
  <si>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</si>
  <si>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</si>
  <si>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</si>
  <si>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</si>
  <si>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</si>
  <si>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</si>
  <si>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</si>
  <si>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</si>
  <si>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</si>
  <si>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</si>
  <si>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</si>
  <si>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</si>
  <si>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</si>
  <si>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</si>
  <si>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</si>
  <si>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</si>
  <si>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</si>
  <si>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</si>
  <si>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</si>
  <si>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</si>
  <si>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</si>
  <si>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</si>
  <si>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</si>
  <si>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</si>
  <si>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</si>
  <si>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</si>
  <si>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</si>
  <si>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</si>
  <si>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</si>
  <si>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</si>
  <si>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</si>
  <si>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</si>
  <si>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</si>
  <si>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</si>
  <si>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</si>
  <si>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</si>
  <si>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</si>
  <si>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</si>
  <si>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</si>
  <si>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</si>
  <si>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</si>
  <si>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</si>
  <si>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</si>
  <si>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</si>
  <si>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</si>
  <si>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</si>
  <si>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</si>
  <si>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</si>
  <si>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</si>
  <si>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</si>
  <si>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</si>
  <si>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</si>
  <si>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</si>
  <si>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</si>
  <si>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</si>
  <si>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</si>
  <si>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</si>
  <si>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</si>
  <si>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</si>
  <si>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</si>
  <si>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</si>
  <si>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</si>
  <si>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</si>
  <si>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</si>
  <si>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</si>
  <si>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</si>
  <si>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</si>
  <si>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</si>
  <si>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</si>
  <si>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</si>
  <si>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</si>
  <si>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</si>
  <si>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</si>
  <si>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</si>
  <si>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</si>
  <si>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</si>
  <si>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</si>
  <si>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</si>
  <si>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</si>
  <si>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</si>
  <si>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</si>
  <si>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</si>
  <si>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</si>
  <si>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</si>
  <si>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</si>
  <si>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</si>
  <si>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</si>
  <si>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</si>
  <si>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</si>
  <si>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</si>
  <si>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</si>
  <si>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</si>
  <si>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</si>
  <si>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</si>
  <si>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</si>
  <si>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</si>
  <si>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</si>
  <si>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</si>
  <si>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</si>
  <si>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</si>
  <si>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</si>
  <si>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</si>
  <si>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</si>
  <si>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</si>
  <si>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</si>
  <si>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</si>
  <si>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</si>
  <si>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</si>
  <si>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</si>
  <si>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</si>
  <si>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</si>
  <si>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</si>
  <si>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</si>
  <si>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</si>
  <si>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</si>
  <si>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</si>
  <si>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</si>
  <si>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</si>
  <si>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</si>
  <si>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</si>
  <si>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</si>
  <si>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</si>
  <si>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</si>
  <si>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</si>
  <si>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</si>
  <si>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</si>
  <si>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</si>
  <si>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</si>
  <si>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</si>
  <si>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</si>
  <si>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</si>
  <si>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</si>
  <si>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</si>
  <si>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</si>
  <si>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</si>
  <si>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</si>
  <si>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</si>
  <si>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</si>
  <si>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</si>
  <si>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</si>
  <si>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</si>
  <si>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</si>
  <si>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</si>
  <si>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</si>
  <si>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</si>
  <si>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</si>
  <si>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</si>
  <si>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</si>
  <si>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</si>
  <si>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</si>
  <si>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</si>
  <si>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</si>
  <si>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</si>
  <si>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</si>
  <si>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</si>
  <si>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</si>
  <si>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</si>
  <si>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</si>
  <si>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</si>
  <si>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</si>
  <si>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</si>
  <si>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</si>
  <si>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</si>
  <si>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</si>
  <si>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</si>
  <si>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</si>
  <si>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</si>
  <si>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</si>
  <si>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</si>
  <si>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</si>
  <si>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</si>
  <si>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</si>
  <si>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</si>
  <si>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</si>
  <si>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</si>
  <si>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</si>
  <si>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</si>
  <si>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</si>
  <si>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</si>
  <si>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</si>
  <si>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</si>
  <si>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</si>
  <si>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</si>
  <si>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</si>
  <si>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</si>
  <si>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</si>
  <si>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</si>
  <si>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</si>
  <si>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</si>
  <si>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</si>
  <si>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</si>
  <si>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</si>
  <si>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</si>
  <si>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</si>
  <si>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</si>
  <si>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</si>
  <si>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</si>
  <si>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</si>
  <si>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</si>
  <si>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</si>
  <si>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</si>
  <si>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</si>
  <si>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</si>
  <si>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</si>
  <si>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</si>
  <si>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</si>
  <si>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</si>
  <si>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</si>
  <si>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</si>
  <si>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</si>
  <si>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</si>
  <si>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</si>
  <si>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</si>
  <si>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</si>
  <si>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</si>
  <si>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</si>
  <si>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</si>
  <si>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</si>
  <si>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</si>
  <si>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</si>
  <si>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</si>
  <si>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</si>
  <si>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</si>
  <si>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</si>
  <si>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</si>
  <si>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</si>
  <si>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</si>
  <si>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</si>
  <si>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</si>
  <si>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</si>
  <si>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</si>
  <si>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</si>
  <si>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</si>
  <si>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</si>
  <si>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</si>
  <si>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</si>
  <si>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</si>
  <si>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</si>
  <si>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</si>
  <si>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</si>
  <si>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</si>
  <si>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</si>
  <si>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</si>
  <si>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</si>
  <si>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</si>
  <si>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</si>
  <si>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</si>
  <si>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</si>
  <si>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</si>
  <si>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</si>
  <si>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</si>
  <si>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</si>
  <si>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</si>
  <si>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</si>
  <si>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</si>
  <si>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</si>
  <si>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</si>
  <si>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</si>
  <si>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</si>
  <si>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</si>
  <si>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</si>
  <si>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</si>
  <si>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</si>
  <si>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</si>
  <si>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</si>
  <si>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</si>
  <si>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</si>
  <si>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</si>
  <si>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</si>
  <si>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</si>
  <si>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</si>
  <si>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</si>
  <si>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</si>
  <si>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</si>
  <si>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</si>
  <si>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</si>
  <si>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</si>
  <si>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</si>
  <si>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</si>
  <si>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</si>
  <si>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</si>
  <si>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</si>
  <si>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</si>
  <si>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</si>
  <si>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</si>
  <si>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</si>
  <si>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</si>
  <si>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</si>
  <si>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</si>
  <si>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</si>
  <si>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</si>
  <si>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</si>
  <si>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</si>
  <si>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</si>
  <si>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</si>
  <si>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</si>
  <si>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</si>
  <si>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</si>
  <si>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</si>
  <si>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</si>
  <si>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</si>
  <si>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</si>
  <si>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</si>
  <si>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</si>
  <si>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</si>
  <si>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</si>
  <si>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</si>
  <si>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</si>
  <si>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</si>
  <si>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</si>
  <si>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</si>
  <si>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</si>
  <si>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</si>
  <si>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</si>
  <si>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</si>
  <si>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</si>
  <si>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</si>
  <si>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</si>
  <si>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</si>
  <si>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</si>
  <si>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</si>
  <si>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</si>
  <si>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</si>
  <si>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</si>
  <si>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</si>
  <si>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</si>
  <si>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</si>
  <si>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</si>
  <si>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</si>
  <si>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</si>
  <si>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</si>
  <si>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</si>
  <si>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</si>
  <si>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</si>
  <si>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</si>
  <si>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</si>
  <si>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</si>
  <si>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</si>
  <si>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</si>
  <si>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</si>
  <si>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</si>
  <si>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</si>
  <si>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</si>
  <si>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</si>
  <si>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</si>
  <si>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</si>
  <si>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</si>
  <si>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</si>
  <si>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</si>
  <si>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</si>
  <si>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</si>
  <si>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</si>
  <si>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</si>
  <si>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</si>
  <si>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</si>
  <si>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</si>
  <si>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</si>
  <si>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</si>
  <si>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</si>
  <si>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</si>
  <si>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</si>
  <si>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</si>
  <si>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</si>
  <si>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</si>
  <si>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</si>
  <si>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</si>
  <si>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</si>
  <si>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</si>
  <si>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</si>
  <si>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</si>
  <si>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</si>
  <si>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</si>
  <si>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</si>
  <si>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</si>
  <si>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</si>
  <si>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</si>
  <si>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</si>
  <si>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</si>
  <si>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</si>
  <si>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</si>
  <si>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</si>
  <si>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</si>
  <si>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</si>
  <si>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</si>
  <si>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</si>
  <si>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</si>
  <si>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</si>
  <si>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</si>
  <si>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</si>
  <si>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</si>
  <si>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</si>
  <si>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</si>
  <si>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</si>
  <si>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</si>
  <si>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</si>
  <si>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</si>
  <si>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</si>
  <si>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</si>
  <si>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</si>
  <si>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</si>
  <si>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</si>
  <si>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</si>
  <si>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</si>
  <si>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</si>
  <si>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</si>
  <si>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</si>
  <si>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</si>
  <si>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</si>
  <si>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</si>
  <si>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</si>
  <si>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</si>
  <si>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</si>
  <si>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</si>
  <si>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</si>
  <si>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</si>
  <si>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</si>
  <si>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</si>
  <si>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</si>
  <si>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</si>
  <si>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</si>
  <si>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</si>
  <si>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</si>
  <si>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</si>
  <si>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</si>
  <si>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</si>
  <si>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</si>
  <si>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</si>
  <si>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</si>
  <si>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</si>
  <si>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</si>
  <si>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</si>
  <si>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</si>
  <si>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</si>
  <si>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</si>
  <si>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</si>
  <si>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</si>
  <si>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</si>
  <si>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</si>
  <si>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</si>
  <si>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</si>
  <si>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</si>
  <si>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</si>
  <si>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</si>
  <si>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</si>
  <si>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</si>
  <si>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</si>
  <si>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</si>
  <si>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</si>
  <si>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</si>
  <si>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</si>
  <si>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</si>
  <si>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</si>
  <si>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</si>
  <si>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</si>
  <si>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</si>
  <si>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</si>
  <si>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</si>
  <si>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</si>
  <si>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</si>
  <si>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</si>
  <si>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</si>
  <si>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</si>
  <si>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</si>
  <si>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</si>
  <si>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</si>
  <si>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</si>
  <si>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</si>
  <si>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</si>
  <si>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</si>
  <si>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</si>
  <si>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</si>
  <si>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</si>
  <si>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</si>
  <si>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</si>
  <si>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</si>
  <si>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</si>
  <si>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</si>
  <si>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</si>
  <si>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</si>
  <si>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</si>
  <si>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</si>
  <si>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</si>
  <si>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</si>
  <si>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</si>
  <si>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</si>
  <si>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</si>
  <si>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</si>
  <si>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</si>
  <si>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</si>
  <si>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</si>
  <si>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</si>
  <si>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</si>
  <si>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</si>
  <si>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</si>
  <si>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</si>
  <si>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</si>
  <si>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</si>
  <si>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</si>
  <si>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</si>
  <si>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</si>
  <si>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</si>
  <si>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</si>
  <si>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</si>
  <si>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</si>
  <si>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</si>
  <si>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</si>
  <si>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</si>
  <si>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</si>
  <si>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</si>
  <si>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</si>
  <si>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</si>
  <si>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</si>
  <si>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</si>
  <si>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</si>
  <si>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</si>
  <si>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</si>
  <si>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</si>
  <si>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</si>
  <si>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</si>
  <si>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</si>
  <si>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</si>
  <si>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</si>
  <si>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</si>
  <si>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</si>
  <si>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</si>
  <si>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</si>
  <si>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</si>
  <si>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</si>
  <si>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</si>
  <si>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</si>
  <si>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</si>
  <si>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</si>
  <si>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</si>
  <si>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</si>
  <si>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</si>
  <si>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</si>
  <si>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</si>
  <si>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</si>
  <si>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</si>
  <si>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</si>
  <si>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</si>
  <si>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</si>
  <si>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</si>
  <si>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</si>
  <si>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</si>
  <si>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</si>
  <si>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</si>
  <si>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</si>
  <si>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</si>
  <si>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</si>
  <si>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</si>
  <si>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</si>
  <si>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</si>
  <si>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</si>
  <si>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</si>
  <si>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</si>
  <si>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</si>
  <si>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</si>
  <si>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</si>
  <si>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</si>
  <si>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</si>
  <si>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</si>
  <si>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</si>
  <si>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</si>
  <si>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</si>
  <si>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</si>
  <si>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</si>
  <si>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</si>
  <si>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</si>
  <si>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</si>
  <si>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</si>
  <si>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</si>
  <si>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</si>
  <si>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</si>
  <si>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</si>
  <si>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</si>
  <si>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</si>
  <si>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</si>
  <si>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</si>
  <si>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</si>
  <si>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</si>
  <si>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</si>
  <si>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</si>
  <si>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</si>
  <si>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</si>
  <si>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</si>
  <si>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</si>
  <si>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</si>
  <si>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</si>
  <si>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</si>
  <si>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</si>
  <si>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</si>
  <si>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</si>
  <si>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</si>
  <si>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</si>
  <si>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</si>
  <si>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</si>
  <si>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</si>
  <si>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</si>
  <si>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</si>
  <si>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</si>
  <si>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</si>
  <si>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</si>
  <si>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</si>
  <si>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</si>
  <si>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</si>
  <si>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</si>
  <si>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</si>
  <si>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</si>
  <si>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</si>
  <si>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</si>
  <si>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</si>
  <si>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</si>
  <si>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</si>
  <si>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</si>
  <si>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</si>
  <si>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</si>
  <si>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</si>
  <si>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</si>
  <si>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</si>
  <si>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</si>
  <si>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</si>
  <si>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</si>
  <si>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</si>
  <si>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</si>
  <si>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</si>
  <si>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</si>
  <si>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</si>
  <si>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</si>
  <si>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</si>
  <si>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</si>
  <si>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</si>
  <si>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</si>
  <si>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</si>
  <si>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</si>
  <si>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</si>
  <si>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</si>
  <si>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</si>
  <si>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</si>
  <si>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</si>
  <si>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</si>
  <si>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</si>
  <si>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</si>
  <si>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</si>
  <si>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</si>
  <si>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</si>
  <si>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</si>
  <si>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</si>
  <si>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</si>
  <si>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</si>
  <si>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</si>
  <si>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</si>
  <si>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</si>
  <si>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</si>
  <si>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</si>
  <si>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</si>
  <si>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</si>
  <si>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</si>
  <si>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</si>
  <si>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</si>
  <si>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</si>
  <si>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</si>
  <si>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</si>
  <si>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</si>
  <si>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</si>
  <si>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</si>
  <si>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</si>
  <si>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</si>
  <si>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</si>
  <si>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</si>
  <si>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</si>
  <si>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</si>
  <si>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</si>
  <si>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</si>
  <si>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</si>
  <si>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</si>
  <si>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</si>
  <si>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</si>
  <si>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</si>
  <si>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</si>
  <si>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</si>
  <si>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</si>
  <si>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</si>
  <si>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</si>
  <si>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</si>
  <si>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</si>
  <si>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</si>
  <si>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</si>
  <si>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</si>
  <si>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</si>
  <si>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</si>
  <si>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</si>
  <si>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</si>
  <si>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</si>
  <si>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</si>
  <si>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</si>
  <si>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</si>
  <si>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</si>
  <si>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</si>
  <si>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</si>
  <si>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</si>
  <si>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</si>
  <si>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</si>
  <si>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</si>
  <si>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</si>
  <si>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</si>
  <si>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</si>
  <si>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</si>
  <si>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</si>
  <si>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</si>
  <si>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</si>
  <si>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</si>
  <si>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</si>
  <si>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</si>
  <si>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</si>
  <si>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</si>
  <si>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</si>
  <si>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</si>
  <si>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</si>
  <si>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</si>
  <si>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</si>
  <si>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</si>
  <si>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</si>
  <si>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</si>
  <si>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</si>
  <si>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</si>
  <si>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</si>
  <si>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</si>
  <si>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</si>
  <si>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</si>
  <si>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</si>
  <si>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</si>
  <si>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</si>
  <si>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</si>
  <si>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</si>
  <si>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</si>
  <si>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</si>
  <si>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</si>
  <si>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</si>
  <si>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</si>
  <si>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</si>
  <si>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</si>
  <si>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</si>
  <si>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</si>
  <si>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</si>
  <si>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</si>
  <si>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</si>
  <si>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</si>
  <si>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</si>
  <si>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</si>
  <si>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</si>
  <si>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</si>
  <si>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</si>
  <si>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</si>
  <si>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</si>
  <si>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</si>
  <si>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</si>
  <si>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</si>
  <si>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</si>
  <si>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</si>
  <si>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</si>
  <si>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</si>
  <si>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</si>
  <si>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</si>
  <si>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</si>
  <si>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</si>
  <si>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</si>
  <si>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</si>
  <si>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</si>
  <si>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</si>
  <si>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</si>
  <si>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</si>
  <si>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</si>
  <si>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</si>
  <si>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</si>
  <si>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</si>
  <si>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</si>
  <si>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</si>
  <si>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</si>
  <si>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</si>
  <si>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</si>
  <si>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</si>
  <si>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</si>
  <si>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</si>
  <si>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</si>
  <si>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</si>
  <si>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</si>
  <si>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</si>
  <si>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</si>
  <si>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</si>
  <si>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</si>
  <si>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</si>
  <si>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</si>
  <si>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</si>
  <si>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</si>
  <si>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</si>
  <si>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</si>
  <si>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</si>
  <si>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</si>
  <si>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</si>
  <si>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</si>
  <si>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</si>
  <si>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</si>
  <si>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</si>
  <si>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</si>
  <si>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</si>
  <si>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</si>
  <si>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</si>
  <si>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</si>
  <si>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</si>
  <si>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</si>
  <si>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</si>
  <si>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</si>
  <si>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</si>
  <si>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</si>
  <si>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</si>
  <si>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</si>
  <si>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</si>
  <si>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</si>
  <si>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</si>
  <si>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</si>
  <si>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</si>
  <si>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</si>
  <si>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</si>
  <si>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</si>
  <si>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</si>
  <si>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</si>
  <si>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</si>
  <si>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</si>
  <si>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</si>
  <si>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</si>
  <si>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</si>
  <si>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</si>
  <si>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</si>
  <si>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</si>
  <si>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</si>
  <si>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</si>
  <si>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</si>
  <si>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</si>
  <si>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</si>
  <si>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</si>
  <si>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</si>
  <si>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</si>
  <si>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</si>
  <si>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</si>
  <si>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</si>
  <si>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</si>
  <si>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</si>
  <si>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</si>
  <si>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</si>
  <si>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</si>
  <si>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</si>
  <si>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</si>
  <si>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</si>
  <si>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</si>
  <si>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</si>
  <si>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</si>
  <si>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</si>
  <si>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</si>
  <si>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</si>
  <si>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</si>
  <si>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</si>
  <si>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</si>
  <si>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</si>
  <si>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</si>
  <si>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</si>
  <si>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</si>
  <si>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</si>
  <si>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</si>
  <si>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</si>
  <si>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</si>
  <si>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</si>
  <si>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</si>
  <si>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</si>
  <si>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</si>
  <si>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</si>
  <si>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</si>
  <si>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</si>
  <si>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</si>
  <si>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</si>
  <si>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</si>
  <si>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</si>
  <si>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</si>
  <si>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</si>
  <si>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</si>
  <si>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</si>
  <si>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</si>
  <si>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</si>
  <si>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</si>
  <si>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</si>
  <si>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</si>
  <si>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</si>
  <si>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</si>
  <si>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</si>
  <si>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</si>
  <si>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</si>
  <si>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</si>
  <si>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</si>
  <si>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</si>
  <si>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</si>
  <si>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</si>
  <si>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</si>
  <si>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</si>
  <si>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</si>
  <si>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</si>
  <si>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</si>
  <si>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</si>
  <si>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</si>
  <si>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</si>
  <si>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</si>
  <si>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</si>
  <si>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</si>
  <si>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</si>
  <si>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</si>
  <si>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</si>
  <si>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</si>
  <si>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</si>
  <si>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</si>
  <si>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</si>
  <si>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</si>
  <si>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</si>
  <si>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</si>
  <si>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</si>
  <si>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</si>
  <si>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</si>
  <si>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</si>
  <si>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</si>
  <si>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</si>
  <si>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</si>
  <si>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</si>
  <si>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</si>
  <si>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</si>
  <si>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</si>
  <si>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</si>
  <si>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</si>
  <si>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</si>
  <si>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</si>
  <si>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</si>
  <si>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</si>
  <si>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</si>
  <si>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</si>
  <si>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</si>
  <si>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</si>
  <si>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</si>
  <si>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</si>
  <si>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</si>
  <si>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</si>
  <si>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</si>
  <si>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</si>
  <si>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</si>
  <si>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</si>
  <si>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</si>
  <si>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</si>
  <si>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</si>
  <si>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</si>
  <si>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</si>
  <si>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</si>
  <si>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</si>
  <si>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</si>
  <si>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</si>
  <si>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</si>
  <si>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</si>
  <si>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</si>
  <si>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</si>
  <si>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</si>
  <si>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</si>
  <si>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</si>
  <si>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</si>
  <si>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</si>
  <si>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</si>
  <si>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</si>
  <si>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</si>
  <si>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</si>
  <si>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</si>
  <si>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</si>
  <si>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</si>
  <si>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</si>
  <si>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</si>
  <si>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</si>
  <si>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</si>
  <si>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</si>
  <si>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</si>
  <si>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</si>
  <si>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</si>
  <si>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</si>
  <si>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</si>
  <si>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</si>
  <si>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</si>
  <si>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</si>
  <si>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</si>
  <si>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</si>
  <si>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</si>
  <si>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</si>
  <si>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</si>
  <si>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</si>
  <si>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</si>
  <si>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</si>
  <si>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</si>
  <si>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</si>
  <si>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</si>
  <si>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</si>
  <si>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</si>
  <si>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</si>
  <si>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</si>
  <si>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</si>
  <si>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</si>
  <si>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</si>
  <si>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</si>
  <si>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</si>
  <si>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</si>
  <si>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</si>
  <si>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</si>
  <si>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</si>
  <si>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</si>
  <si>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</si>
  <si>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</si>
  <si>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</si>
  <si>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</si>
  <si>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</si>
  <si>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</si>
  <si>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</si>
  <si>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</si>
  <si>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</si>
  <si>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</si>
  <si>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</si>
  <si>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</si>
  <si>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</si>
  <si>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</si>
  <si>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</si>
  <si>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</si>
  <si>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</si>
  <si>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</si>
  <si>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</si>
  <si>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</si>
  <si>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</si>
  <si>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</si>
  <si>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</si>
  <si>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</si>
  <si>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</si>
  <si>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</si>
  <si>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</si>
  <si>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</si>
  <si>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</si>
  <si>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</si>
  <si>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</si>
  <si>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</si>
  <si>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</si>
  <si>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</si>
  <si>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</si>
  <si>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</si>
  <si>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</si>
  <si>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</si>
  <si>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</si>
  <si>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</si>
  <si>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</si>
  <si>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</si>
  <si>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</si>
  <si>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</si>
  <si>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</si>
  <si>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</si>
  <si>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</si>
  <si>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</si>
  <si>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</si>
  <si>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</si>
  <si>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</si>
  <si>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</si>
  <si>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</si>
  <si>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</si>
  <si>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</si>
  <si>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</si>
  <si>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</si>
  <si>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</si>
  <si>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</si>
  <si>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</si>
  <si>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</si>
  <si>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</si>
  <si>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</si>
  <si>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</si>
  <si>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</si>
  <si>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</si>
  <si>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</si>
  <si>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</si>
  <si>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</si>
  <si>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</si>
  <si>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</si>
  <si>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</si>
  <si>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</si>
  <si>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</si>
  <si>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</si>
  <si>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</si>
  <si>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</si>
  <si>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</si>
  <si>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</si>
  <si>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</si>
  <si>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</si>
  <si>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</si>
  <si>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</si>
  <si>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</si>
  <si>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</si>
  <si>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</si>
  <si>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</si>
  <si>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</si>
  <si>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</si>
  <si>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</si>
  <si>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</si>
  <si>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</si>
  <si>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</si>
  <si>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</si>
  <si>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</si>
  <si>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</si>
  <si>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</si>
  <si>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</si>
  <si>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</si>
  <si>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</si>
  <si>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</si>
  <si>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</si>
  <si>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</si>
  <si>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</si>
  <si>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</si>
  <si>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</si>
  <si>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</si>
  <si>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</si>
  <si>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</si>
  <si>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</si>
  <si>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</si>
  <si>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</si>
  <si>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</si>
  <si>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</si>
  <si>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</si>
  <si>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</si>
  <si>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</si>
  <si>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</si>
  <si>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</si>
  <si>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</si>
  <si>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</si>
  <si>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</si>
  <si>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</si>
  <si>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</si>
  <si>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</si>
  <si>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</si>
  <si>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</si>
  <si>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</si>
  <si>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</si>
  <si>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</si>
  <si>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</si>
  <si>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</si>
  <si>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</si>
  <si>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</si>
  <si>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</si>
  <si>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</si>
  <si>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</si>
  <si>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</si>
  <si>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</si>
  <si>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</si>
  <si>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</si>
  <si>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</si>
  <si>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</si>
  <si>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</si>
  <si>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</si>
  <si>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</si>
  <si>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</si>
  <si>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</si>
  <si>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</si>
  <si>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</si>
  <si>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</si>
  <si>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</si>
  <si>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</si>
  <si>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</si>
  <si>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</si>
  <si>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</si>
  <si>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</si>
  <si>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</si>
  <si>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</si>
  <si>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</si>
  <si>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</si>
  <si>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</si>
  <si>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</si>
  <si>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</si>
  <si>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</si>
  <si>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</si>
  <si>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</si>
  <si>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</si>
  <si>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</si>
  <si>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</si>
  <si>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</si>
  <si>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</si>
  <si>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</si>
  <si>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</si>
  <si>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</si>
  <si>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</si>
  <si>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</si>
  <si>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</si>
  <si>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</si>
  <si>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</si>
  <si>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</si>
  <si>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</si>
  <si>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</si>
  <si>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</si>
  <si>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</si>
  <si>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</si>
  <si>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</si>
  <si>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</si>
  <si>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</si>
  <si>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</si>
  <si>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</si>
  <si>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</si>
  <si>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</si>
  <si>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</si>
  <si>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</si>
  <si>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</si>
  <si>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</si>
  <si>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</si>
  <si>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</si>
  <si>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</si>
  <si>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</si>
  <si>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</si>
  <si>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</si>
  <si>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</si>
  <si>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</si>
  <si>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</si>
  <si>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</si>
  <si>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</si>
  <si>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</si>
  <si>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</si>
  <si>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</si>
  <si>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</si>
  <si>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</si>
  <si>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</si>
  <si>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</si>
  <si>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</si>
  <si>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</si>
  <si>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</si>
  <si>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</si>
  <si>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</si>
  <si>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</si>
  <si>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</si>
  <si>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</si>
  <si>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</si>
  <si>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</si>
  <si>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</si>
  <si>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</si>
  <si>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</si>
  <si>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</si>
  <si>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</si>
  <si>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</si>
  <si>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</si>
  <si>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</si>
  <si>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</si>
  <si>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</si>
  <si>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</si>
  <si>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</si>
  <si>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</si>
  <si>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</si>
  <si>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</si>
  <si>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</si>
  <si>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</si>
  <si>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</si>
  <si>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</si>
  <si>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</si>
  <si>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</si>
  <si>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</si>
  <si>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</si>
  <si>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</si>
  <si>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</si>
  <si>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</si>
  <si>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</si>
  <si>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</si>
  <si>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</si>
  <si>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</si>
  <si>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</si>
  <si>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</si>
  <si>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</si>
  <si>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</si>
  <si>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</si>
  <si>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</si>
  <si>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</si>
  <si>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</si>
  <si>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</si>
  <si>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</si>
  <si>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</si>
  <si>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</si>
  <si>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</si>
  <si>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</si>
  <si>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</si>
  <si>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</si>
  <si>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</si>
  <si>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</si>
  <si>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</si>
  <si>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</si>
  <si>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</si>
  <si>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</si>
  <si>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</si>
  <si>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</si>
  <si>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</si>
  <si>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</si>
  <si>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</si>
  <si>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</si>
  <si>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</si>
  <si>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</si>
  <si>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</si>
  <si>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</si>
  <si>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</si>
  <si>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</si>
  <si>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</si>
  <si>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</si>
  <si>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</si>
  <si>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</si>
  <si>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</si>
  <si>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</si>
  <si>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</si>
  <si>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</si>
  <si>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</si>
  <si>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</si>
  <si>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</si>
  <si>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</si>
  <si>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</si>
  <si>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</si>
  <si>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</si>
  <si>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</si>
  <si>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</si>
  <si>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</si>
  <si>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</si>
  <si>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</si>
  <si>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</si>
  <si>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</si>
  <si>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</si>
  <si>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</si>
  <si>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</si>
  <si>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</si>
  <si>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</si>
  <si>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</si>
  <si>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</si>
  <si>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</si>
  <si>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</si>
  <si>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</si>
  <si>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</si>
  <si>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</si>
  <si>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</si>
  <si>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</si>
  <si>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</si>
  <si>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</si>
  <si>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</si>
  <si>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</si>
  <si>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</si>
  <si>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</si>
  <si>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</si>
  <si>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</si>
  <si>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</si>
  <si>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</si>
  <si>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</si>
  <si>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</si>
  <si>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</si>
  <si>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</si>
  <si>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</si>
  <si>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</si>
  <si>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</si>
  <si>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</si>
  <si>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</si>
  <si>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</si>
  <si>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</si>
  <si>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</si>
  <si>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</si>
  <si>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</si>
  <si>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</si>
  <si>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</si>
  <si>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</si>
  <si>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</si>
  <si>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</si>
  <si>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</si>
  <si>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</si>
  <si>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</si>
  <si>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</si>
  <si>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</si>
  <si>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</si>
  <si>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</si>
  <si>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</si>
  <si>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</si>
  <si>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</si>
  <si>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</si>
  <si>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</si>
  <si>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</si>
  <si>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</si>
  <si>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</si>
  <si>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</si>
  <si>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</si>
  <si>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</si>
  <si>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</si>
  <si>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</si>
  <si>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</si>
  <si>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</si>
  <si>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</si>
  <si>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</si>
  <si>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</si>
  <si>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</si>
  <si>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</si>
  <si>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</si>
  <si>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</si>
  <si>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</si>
  <si>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</si>
  <si>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</si>
  <si>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</si>
  <si>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</si>
  <si>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</si>
  <si>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</si>
  <si>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</si>
  <si>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</si>
  <si>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</si>
  <si>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</si>
  <si>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</si>
  <si>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</si>
  <si>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</si>
  <si>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</si>
  <si>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</si>
  <si>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</si>
  <si>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</si>
  <si>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</si>
  <si>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</si>
  <si>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</si>
  <si>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</si>
  <si>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</si>
  <si>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</si>
  <si>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</si>
  <si>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</si>
  <si>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</si>
  <si>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</si>
  <si>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</si>
  <si>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</si>
  <si>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</si>
  <si>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</si>
  <si>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</si>
  <si>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</si>
  <si>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</si>
  <si>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</si>
  <si>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</si>
  <si>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</si>
  <si>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</si>
  <si>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</si>
  <si>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</si>
  <si>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</si>
  <si>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</si>
  <si>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</si>
  <si>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</si>
  <si>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</si>
  <si>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</si>
  <si>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</si>
  <si>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</si>
  <si>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</si>
  <si>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</si>
  <si>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</si>
  <si>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</si>
  <si>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</si>
  <si>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</si>
  <si>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</si>
  <si>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</si>
  <si>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</si>
  <si>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</si>
  <si>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</si>
  <si>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</si>
  <si>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</si>
  <si>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</si>
  <si>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</si>
  <si>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</si>
  <si>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</si>
  <si>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</si>
  <si>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</si>
  <si>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</si>
  <si>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</si>
  <si>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</si>
  <si>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</si>
  <si>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</si>
  <si>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</si>
  <si>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</si>
  <si>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</si>
  <si>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</si>
  <si>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</si>
  <si>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</si>
  <si>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</si>
  <si>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</si>
  <si>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</si>
  <si>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</si>
  <si>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</si>
  <si>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</si>
  <si>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</si>
  <si>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</si>
  <si>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</si>
  <si>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</si>
  <si>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</si>
  <si>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</si>
  <si>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</si>
  <si>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</si>
  <si>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</si>
  <si>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</si>
  <si>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</si>
  <si>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</si>
  <si>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</si>
  <si>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</si>
  <si>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</si>
  <si>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</si>
  <si>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</si>
  <si>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</si>
  <si>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</si>
  <si>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</si>
  <si>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</si>
  <si>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</si>
  <si>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</si>
  <si>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</si>
  <si>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</si>
  <si>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</si>
  <si>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</si>
  <si>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</si>
  <si>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</si>
  <si>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</si>
  <si>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</si>
  <si>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</si>
  <si>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</si>
  <si>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</si>
  <si>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</si>
  <si>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</si>
  <si>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</si>
  <si>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</si>
  <si>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</si>
  <si>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</si>
  <si>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</si>
  <si>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</si>
  <si>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</si>
  <si>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</si>
  <si>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</si>
  <si>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</si>
  <si>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</si>
  <si>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</si>
  <si>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</si>
  <si>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</si>
  <si>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</si>
  <si>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</si>
  <si>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</si>
  <si>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</si>
  <si>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</si>
  <si>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</si>
  <si>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</si>
  <si>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</si>
  <si>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</si>
  <si>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</si>
  <si>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</si>
  <si>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</si>
  <si>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</si>
  <si>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</si>
  <si>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</si>
  <si>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</si>
  <si>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</si>
  <si>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</si>
  <si>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</si>
  <si>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</si>
  <si>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</si>
  <si>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</si>
  <si>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</si>
  <si>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</si>
  <si>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</si>
  <si>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</si>
  <si>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</si>
  <si>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</si>
  <si>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</si>
  <si>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</si>
  <si>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</si>
  <si>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</si>
  <si>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</si>
  <si>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</si>
  <si>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</si>
  <si>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</si>
  <si>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</si>
  <si>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</si>
  <si>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</si>
  <si>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</si>
  <si>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</si>
  <si>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</si>
  <si>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</si>
  <si>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</si>
  <si>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</si>
  <si>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</si>
  <si>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</si>
  <si>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</si>
  <si>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</si>
  <si>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</si>
  <si>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</si>
  <si>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</si>
  <si>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</si>
  <si>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</si>
  <si>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</si>
  <si>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</si>
  <si>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</si>
  <si>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</si>
  <si>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</si>
  <si>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</si>
  <si>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</si>
  <si>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</si>
  <si>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</si>
  <si>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</si>
  <si>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</si>
  <si>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</si>
  <si>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</si>
  <si>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</si>
  <si>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</si>
  <si>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</si>
  <si>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</si>
  <si>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</si>
  <si>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</si>
  <si>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</si>
  <si>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</si>
  <si>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</si>
  <si>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</si>
  <si>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</si>
  <si>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</si>
  <si>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</si>
  <si>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</si>
  <si>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</si>
  <si>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</si>
  <si>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</si>
  <si>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</si>
  <si>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</si>
  <si>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</si>
  <si>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</si>
  <si>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</si>
  <si>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</si>
  <si>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</si>
  <si>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</si>
  <si>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</si>
  <si>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</si>
  <si>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</si>
  <si>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</si>
  <si>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</si>
  <si>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</si>
  <si>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</si>
  <si>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</si>
  <si>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</si>
  <si>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</si>
  <si>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</si>
  <si>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</si>
  <si>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</si>
  <si>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</si>
  <si>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</si>
  <si>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</si>
  <si>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</si>
  <si>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</si>
  <si>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</si>
  <si>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</si>
  <si>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</si>
  <si>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</si>
  <si>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</si>
  <si>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</si>
  <si>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</si>
  <si>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</si>
  <si>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</si>
  <si>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</si>
  <si>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</si>
  <si>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</si>
  <si>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</si>
  <si>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</si>
  <si>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</si>
  <si>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</si>
  <si>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</si>
  <si>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</si>
  <si>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</si>
  <si>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</si>
  <si>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</si>
  <si>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</si>
  <si>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</si>
  <si>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</si>
  <si>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</si>
  <si>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</si>
  <si>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</si>
  <si>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</si>
  <si>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</si>
  <si>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</si>
  <si>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</si>
  <si>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</si>
  <si>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</si>
  <si>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</si>
  <si>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</si>
  <si>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</si>
  <si>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</si>
  <si>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</si>
  <si>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</si>
  <si>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</si>
  <si>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</si>
  <si>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</si>
  <si>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</si>
  <si>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</si>
  <si>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</si>
  <si>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</si>
  <si>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</si>
  <si>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</si>
  <si>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</si>
  <si>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</si>
  <si>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</si>
  <si>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</si>
  <si>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</si>
  <si>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</si>
  <si>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</si>
  <si>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</si>
  <si>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</si>
  <si>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</si>
  <si>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</si>
  <si>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</si>
  <si>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</si>
  <si>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</si>
  <si>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</si>
  <si>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</si>
  <si>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</si>
  <si>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</si>
  <si>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</si>
  <si>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</si>
  <si>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</si>
  <si>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</si>
  <si>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</si>
  <si>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</si>
  <si>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</si>
  <si>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</si>
  <si>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</si>
  <si>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</si>
  <si>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</si>
  <si>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</si>
  <si>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</si>
  <si>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</si>
  <si>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</si>
  <si>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</si>
  <si>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</si>
  <si>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</si>
  <si>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</si>
  <si>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</si>
  <si>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</si>
  <si>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</si>
  <si>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</si>
  <si>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</si>
  <si>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</si>
  <si>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</si>
  <si>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</si>
  <si>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</si>
  <si>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</si>
  <si>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</si>
  <si>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</si>
  <si>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</si>
  <si>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</si>
  <si>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</si>
  <si>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</si>
  <si>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</si>
  <si>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</si>
  <si>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</si>
  <si>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</si>
  <si>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</si>
  <si>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</si>
  <si>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</si>
  <si>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</si>
  <si>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</si>
  <si>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</si>
  <si>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</si>
  <si>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</si>
  <si>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</si>
  <si>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</si>
  <si>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</si>
  <si>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</si>
  <si>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</si>
  <si>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</si>
  <si>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</si>
  <si>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</si>
  <si>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</si>
  <si>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</si>
  <si>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</si>
  <si>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</si>
  <si>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</si>
  <si>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</si>
  <si>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</si>
  <si>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</si>
  <si>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</si>
  <si>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</si>
  <si>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</si>
  <si>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</si>
  <si>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</si>
  <si>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</si>
  <si>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</si>
  <si>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</si>
  <si>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</si>
  <si>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</si>
  <si>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</si>
  <si>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</si>
  <si>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</si>
  <si>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</si>
  <si>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</si>
  <si>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</si>
  <si>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</si>
  <si>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</si>
  <si>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</si>
  <si>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</si>
  <si>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</si>
  <si>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</si>
  <si>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</si>
  <si>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</si>
  <si>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</si>
  <si>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</si>
  <si>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</si>
  <si>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</si>
  <si>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</si>
  <si>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</si>
  <si>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</si>
  <si>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</si>
  <si>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</si>
  <si>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</si>
  <si>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</si>
  <si>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</si>
  <si>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</si>
  <si>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</si>
  <si>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</si>
  <si>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</si>
  <si>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</si>
  <si>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</si>
  <si>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</si>
  <si>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</si>
  <si>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</si>
  <si>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</si>
  <si>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</si>
  <si>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</si>
  <si>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</si>
  <si>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</si>
  <si>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</si>
  <si>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</si>
  <si>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</si>
  <si>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</si>
  <si>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</si>
  <si>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</si>
  <si>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</si>
  <si>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</si>
  <si>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</si>
  <si>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</si>
  <si>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</si>
  <si>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</si>
  <si>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</si>
  <si>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</si>
  <si>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</si>
  <si>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</si>
  <si>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</si>
  <si>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</si>
  <si>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</si>
  <si>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</si>
  <si>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</si>
  <si>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</si>
  <si>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</si>
  <si>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</si>
  <si>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</si>
  <si>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</si>
  <si>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</si>
  <si>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</si>
  <si>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</si>
  <si>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</si>
  <si>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</si>
  <si>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</si>
  <si>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</si>
  <si>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</si>
  <si>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</si>
  <si>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</si>
  <si>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</si>
  <si>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</si>
  <si>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</si>
  <si>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</si>
  <si>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</si>
  <si>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</si>
  <si>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</si>
  <si>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</si>
  <si>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</si>
  <si>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</si>
  <si>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</si>
  <si>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</si>
  <si>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</si>
  <si>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</si>
  <si>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</si>
  <si>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</si>
  <si>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</si>
  <si>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</si>
  <si>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</si>
  <si>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</si>
  <si>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</si>
  <si>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</si>
  <si>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</si>
  <si>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</si>
  <si>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</si>
  <si>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</si>
  <si>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</si>
  <si>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</si>
  <si>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</si>
  <si>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</si>
  <si>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</si>
  <si>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</si>
  <si>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</si>
  <si>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</si>
  <si>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</si>
  <si>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</si>
  <si>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</si>
  <si>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</si>
  <si>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</si>
  <si>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</si>
  <si>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</si>
  <si>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</si>
  <si>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</si>
  <si>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</si>
  <si>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</si>
  <si>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</si>
  <si>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</si>
  <si>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</si>
  <si>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</si>
  <si>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</si>
  <si>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</si>
  <si>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</si>
  <si>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</si>
  <si>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</si>
  <si>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</si>
  <si>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</si>
  <si>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</si>
  <si>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</si>
  <si>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</si>
  <si>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</si>
  <si>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</si>
  <si>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</si>
  <si>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</si>
  <si>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</si>
  <si>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</si>
  <si>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</si>
  <si>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</si>
  <si>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</si>
  <si>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</si>
  <si>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</si>
  <si>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</si>
  <si>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</si>
  <si>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</si>
  <si>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</si>
  <si>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</si>
  <si>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</si>
  <si>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</si>
  <si>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</si>
  <si>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</si>
  <si>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</si>
  <si>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</si>
  <si>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</si>
  <si>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</si>
  <si>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</si>
  <si>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</si>
  <si>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</si>
  <si>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</si>
  <si>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</si>
  <si>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</si>
  <si>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</si>
  <si>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</si>
  <si>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</si>
  <si>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</si>
  <si>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</si>
  <si>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</si>
  <si>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</si>
  <si>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</si>
  <si>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</si>
  <si>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</si>
  <si>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</si>
  <si>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</si>
  <si>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</si>
  <si>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</si>
  <si>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</si>
  <si>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</si>
  <si>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</si>
  <si>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</si>
  <si>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</si>
  <si>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</si>
  <si>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</si>
  <si>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</si>
  <si>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</si>
  <si>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</si>
  <si>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</si>
  <si>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</si>
  <si>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</si>
  <si>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</si>
  <si>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</si>
  <si>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</si>
  <si>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</si>
  <si>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</si>
  <si>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</si>
  <si>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</si>
  <si>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</si>
  <si>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</si>
  <si>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</si>
  <si>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</si>
  <si>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</si>
  <si>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</si>
  <si>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</si>
  <si>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</si>
  <si>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</si>
  <si>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</si>
  <si>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</si>
  <si>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</si>
  <si>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</si>
  <si>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</si>
  <si>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</si>
  <si>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</si>
  <si>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</si>
  <si>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</si>
  <si>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</si>
  <si>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</si>
  <si>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</si>
  <si>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</si>
  <si>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</si>
  <si>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</si>
  <si>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</si>
  <si>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</si>
  <si>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</si>
  <si>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</si>
  <si>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</si>
  <si>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</si>
  <si>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</si>
  <si>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</si>
  <si>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</si>
  <si>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</si>
  <si>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</si>
  <si>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</si>
  <si>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</si>
  <si>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</si>
  <si>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</si>
  <si>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</si>
  <si>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</si>
  <si>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</si>
  <si>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</si>
  <si>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</si>
  <si>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</si>
  <si>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</si>
  <si>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</si>
  <si>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</si>
  <si>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</si>
  <si>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</si>
  <si>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</si>
  <si>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</si>
  <si>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</si>
  <si>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</si>
  <si>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</si>
  <si>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</si>
  <si>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</si>
  <si>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</si>
  <si>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</si>
  <si>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</si>
  <si>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</si>
  <si>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</si>
  <si>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</si>
  <si>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</si>
  <si>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</si>
  <si>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</si>
  <si>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</si>
  <si>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</si>
  <si>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</si>
  <si>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</si>
  <si>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</si>
  <si>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</si>
  <si>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</si>
  <si>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</si>
  <si>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</si>
  <si>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</si>
  <si>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</si>
  <si>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</si>
  <si>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</si>
  <si>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</si>
  <si>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</si>
  <si>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</si>
  <si>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</si>
  <si>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</si>
  <si>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</si>
  <si>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</si>
  <si>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</si>
  <si>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</si>
  <si>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</si>
  <si>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</si>
  <si>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</si>
  <si>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</si>
  <si>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</si>
  <si>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</si>
  <si>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</si>
  <si>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</si>
  <si>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</si>
  <si>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</si>
  <si>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</si>
  <si>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</si>
  <si>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</si>
  <si>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</si>
  <si>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</si>
  <si>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</si>
  <si>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</si>
  <si>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</si>
  <si>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</si>
  <si>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</si>
  <si>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</si>
  <si>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</si>
  <si>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</si>
  <si>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</si>
  <si>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</si>
  <si>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</si>
  <si>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</si>
  <si>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</si>
  <si>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</si>
  <si>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</si>
  <si>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</si>
  <si>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</si>
  <si>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</si>
  <si>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</si>
  <si>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</si>
  <si>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</si>
  <si>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</si>
  <si>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</si>
  <si>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</si>
  <si>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</si>
  <si>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</si>
  <si>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</si>
  <si>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</si>
  <si>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</si>
  <si>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</si>
  <si>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</si>
  <si>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</si>
  <si>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</si>
  <si>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</si>
  <si>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</si>
  <si>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</si>
  <si>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</si>
  <si>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</si>
  <si>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</si>
  <si>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</si>
  <si>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</si>
  <si>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</si>
  <si>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</si>
  <si>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</si>
  <si>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</si>
  <si>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</si>
  <si>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</si>
  <si>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</si>
  <si>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</si>
  <si>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</si>
  <si>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</si>
  <si>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</si>
  <si>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</si>
  <si>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</si>
  <si>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</si>
  <si>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</si>
  <si>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</si>
  <si>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</si>
  <si>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</si>
  <si>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</si>
  <si>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</si>
  <si>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</si>
  <si>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</si>
  <si>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</si>
  <si>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</si>
  <si>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</si>
  <si>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</si>
  <si>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</si>
  <si>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</si>
  <si>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</si>
  <si>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</si>
  <si>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</si>
  <si>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</si>
  <si>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</si>
  <si>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</si>
  <si>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</si>
  <si>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</si>
  <si>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</si>
  <si>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</si>
  <si>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</si>
  <si>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</si>
  <si>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</si>
  <si>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</si>
  <si>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</si>
  <si>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</si>
  <si>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</si>
  <si>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</si>
  <si>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</si>
  <si>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</si>
  <si>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</si>
  <si>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</si>
  <si>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</si>
  <si>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</si>
  <si>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</si>
  <si>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</si>
  <si>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</si>
  <si>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</si>
  <si>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</si>
  <si>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</si>
  <si>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</si>
  <si>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</si>
  <si>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</si>
  <si>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</si>
  <si>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</si>
  <si>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</si>
  <si>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</si>
  <si>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</si>
  <si>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</si>
  <si>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</si>
  <si>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</si>
  <si>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</si>
  <si>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</si>
  <si>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</si>
  <si>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</si>
  <si>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</si>
  <si>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</si>
  <si>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</si>
  <si>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</si>
  <si>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</si>
  <si>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</si>
  <si>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</si>
  <si>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</si>
  <si>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</si>
  <si>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</si>
  <si>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</si>
  <si>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</si>
  <si>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</si>
  <si>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</si>
  <si>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</si>
  <si>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</si>
  <si>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</si>
  <si>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</si>
  <si>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</si>
  <si>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</si>
  <si>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</si>
  <si>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</si>
  <si>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</si>
  <si>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</si>
  <si>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</si>
  <si>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</si>
  <si>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</si>
  <si>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</si>
  <si>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</si>
  <si>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</si>
  <si>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</si>
  <si>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</si>
  <si>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</si>
  <si>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</si>
  <si>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</si>
  <si>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</si>
  <si>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</si>
  <si>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</si>
  <si>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</si>
  <si>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</si>
  <si>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</si>
  <si>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</si>
  <si>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</si>
  <si>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</si>
  <si>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</si>
  <si>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</si>
  <si>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</si>
  <si>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</si>
  <si>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</si>
  <si>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</si>
  <si>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</si>
  <si>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</si>
  <si>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</si>
  <si>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</si>
  <si>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</si>
  <si>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</si>
  <si>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</si>
  <si>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</si>
  <si>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</si>
  <si>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</si>
  <si>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</si>
  <si>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</si>
  <si>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</si>
  <si>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</si>
  <si>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</si>
  <si>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</si>
  <si>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</si>
  <si>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</si>
  <si>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</si>
  <si>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</si>
  <si>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</si>
  <si>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</si>
  <si>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</si>
  <si>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</si>
  <si>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</si>
  <si>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</si>
  <si>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</si>
  <si>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</si>
  <si>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</si>
  <si>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</si>
  <si>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</si>
  <si>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</si>
  <si>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</si>
  <si>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</si>
  <si>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</si>
  <si>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</si>
  <si>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</si>
  <si>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</si>
  <si>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</si>
  <si>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</si>
  <si>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</si>
  <si>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</si>
  <si>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</si>
  <si>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</si>
  <si>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</si>
  <si>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</si>
  <si>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</si>
  <si>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</si>
  <si>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</si>
  <si>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</si>
  <si>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</si>
  <si>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</si>
  <si>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</si>
  <si>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</si>
  <si>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</si>
  <si>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</si>
  <si>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</si>
  <si>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</si>
  <si>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</si>
  <si>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</si>
  <si>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</si>
  <si>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</si>
  <si>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</si>
  <si>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</si>
  <si>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</si>
  <si>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</si>
  <si>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</si>
  <si>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</si>
  <si>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</si>
  <si>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</si>
  <si>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</si>
  <si>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</si>
  <si>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</si>
  <si>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</si>
  <si>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</si>
  <si>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</si>
  <si>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</si>
  <si>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</si>
  <si>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</si>
  <si>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</si>
  <si>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</si>
  <si>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</si>
  <si>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</si>
  <si>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</si>
  <si>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</si>
  <si>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</si>
  <si>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</si>
  <si>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</si>
  <si>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</si>
  <si>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</si>
  <si>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</si>
  <si>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</si>
  <si>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</si>
  <si>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</si>
  <si>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</si>
  <si>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</si>
  <si>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</si>
  <si>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</si>
  <si>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</si>
  <si>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</si>
  <si>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</si>
  <si>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</si>
  <si>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</si>
  <si>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</si>
  <si>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</si>
  <si>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</si>
  <si>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</si>
  <si>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</si>
  <si>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</si>
  <si>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</si>
  <si>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</si>
  <si>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</si>
  <si>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</si>
  <si>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</si>
  <si>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</si>
  <si>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</si>
  <si>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</si>
  <si>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</si>
  <si>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</si>
  <si>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</si>
  <si>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</si>
  <si>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</si>
  <si>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</si>
  <si>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</si>
  <si>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</si>
  <si>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</si>
  <si>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</si>
  <si>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</si>
  <si>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</si>
  <si>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</si>
  <si>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</si>
  <si>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</si>
  <si>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</si>
  <si>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</si>
  <si>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</si>
  <si>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</si>
  <si>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</si>
  <si>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</si>
  <si>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</si>
  <si>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</si>
  <si>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</si>
  <si>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</si>
  <si>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</si>
  <si>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</si>
  <si>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</si>
  <si>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</si>
  <si>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</si>
  <si>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</si>
  <si>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</si>
  <si>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</si>
  <si>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</si>
  <si>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</si>
  <si>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</si>
  <si>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</si>
  <si>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</si>
  <si>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</si>
  <si>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</si>
  <si>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</si>
  <si>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</si>
  <si>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</si>
  <si>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</si>
  <si>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</si>
  <si>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</si>
  <si>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</si>
  <si>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</si>
  <si>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</si>
  <si>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</si>
  <si>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</si>
  <si>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</si>
  <si>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</si>
  <si>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</si>
  <si>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</si>
  <si>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</si>
  <si>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</si>
  <si>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</si>
  <si>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</si>
  <si>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</si>
  <si>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</si>
  <si>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</si>
  <si>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</si>
  <si>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</si>
  <si>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</si>
  <si>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</si>
  <si>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</si>
  <si>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</si>
  <si>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</si>
  <si>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</si>
  <si>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</si>
  <si>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</si>
  <si>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</si>
  <si>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</si>
  <si>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</si>
  <si>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</si>
  <si>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</si>
  <si>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</si>
  <si>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</si>
  <si>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</si>
  <si>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</si>
  <si>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</si>
  <si>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</si>
  <si>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</si>
  <si>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</si>
  <si>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</si>
  <si>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</si>
  <si>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</si>
  <si>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</si>
  <si>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</si>
  <si>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</si>
  <si>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</si>
  <si>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</si>
  <si>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</si>
  <si>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</si>
  <si>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</si>
  <si>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</si>
  <si>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</si>
  <si>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</si>
  <si>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</si>
  <si>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</si>
  <si>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</si>
  <si>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</si>
  <si>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</si>
  <si>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</si>
  <si>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</si>
  <si>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</si>
  <si>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</si>
  <si>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</si>
  <si>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</si>
  <si>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</si>
  <si>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</si>
  <si>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</si>
  <si>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</si>
  <si>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</si>
  <si>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</si>
  <si>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</si>
  <si>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</si>
  <si>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</si>
  <si>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</si>
  <si>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</si>
  <si>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</si>
  <si>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</si>
  <si>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</si>
  <si>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</si>
  <si>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</si>
  <si>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</si>
  <si>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</si>
  <si>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</si>
  <si>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</si>
  <si>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</si>
  <si>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</si>
  <si>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</si>
  <si>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</si>
  <si>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</si>
  <si>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</si>
  <si>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</si>
  <si>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</si>
  <si>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</si>
  <si>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</si>
  <si>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</si>
  <si>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</si>
  <si>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</si>
  <si>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</si>
  <si>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</si>
  <si>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</si>
  <si>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</si>
  <si>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</si>
  <si>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</si>
  <si>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</si>
  <si>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</si>
  <si>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</si>
  <si>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</si>
  <si>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</si>
  <si>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</si>
  <si>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</si>
  <si>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</si>
  <si>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</si>
  <si>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</si>
  <si>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</si>
  <si>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</si>
  <si>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</si>
  <si>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</si>
  <si>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</si>
  <si>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</si>
  <si>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</si>
  <si>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</si>
  <si>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</si>
  <si>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</si>
  <si>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</si>
  <si>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</si>
  <si>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</si>
  <si>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</si>
  <si>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</si>
  <si>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</si>
  <si>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</si>
  <si>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</si>
  <si>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</si>
  <si>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</si>
  <si>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</si>
  <si>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</si>
  <si>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</si>
  <si>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</si>
  <si>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</si>
  <si>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</si>
  <si>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</si>
  <si>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</si>
  <si>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</si>
  <si>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</si>
  <si>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</si>
  <si>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</si>
  <si>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</si>
  <si>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</si>
  <si>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</si>
  <si>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</si>
  <si>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</si>
  <si>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</si>
  <si>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</si>
  <si>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</si>
  <si>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</si>
  <si>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</si>
  <si>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</si>
  <si>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</si>
  <si>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</si>
  <si>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</si>
  <si>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</si>
  <si>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</si>
  <si>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</si>
  <si>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</si>
  <si>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</si>
  <si>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</si>
  <si>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</si>
  <si>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</si>
  <si>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</si>
  <si>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</si>
  <si>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</si>
  <si>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</si>
  <si>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</si>
  <si>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</si>
  <si>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</si>
  <si>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</si>
  <si>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</si>
  <si>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</si>
  <si>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</si>
  <si>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</si>
  <si>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</si>
  <si>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</si>
  <si>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</si>
  <si>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</si>
  <si>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</si>
  <si>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</si>
  <si>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</si>
  <si>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</si>
  <si>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</si>
  <si>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</si>
  <si>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</si>
  <si>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</si>
  <si>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</si>
  <si>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</si>
  <si>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</si>
  <si>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</si>
  <si>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</si>
  <si>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</si>
  <si>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</si>
  <si>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</si>
  <si>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</si>
  <si>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</si>
  <si>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</si>
  <si>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</si>
  <si>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</si>
  <si>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</si>
  <si>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</si>
  <si>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</si>
  <si>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</si>
  <si>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</si>
  <si>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</si>
  <si>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</si>
  <si>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</si>
  <si>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</si>
  <si>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</si>
  <si>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</si>
  <si>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</si>
  <si>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</si>
  <si>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</si>
  <si>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</si>
  <si>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</si>
  <si>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</si>
  <si>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</si>
  <si>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</si>
  <si>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</si>
  <si>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</si>
  <si>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</si>
  <si>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</si>
  <si>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</si>
  <si>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</si>
  <si>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</si>
  <si>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</si>
  <si>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</si>
  <si>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</si>
  <si>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</si>
  <si>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</si>
  <si>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</si>
  <si>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</si>
  <si>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</si>
  <si>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</si>
  <si>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</si>
  <si>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</si>
  <si>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</si>
  <si>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</si>
  <si>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</si>
  <si>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</si>
  <si>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</si>
  <si>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</si>
  <si>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</si>
  <si>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</si>
  <si>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</si>
  <si>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</si>
  <si>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</si>
  <si>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</si>
  <si>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</si>
  <si>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</si>
  <si>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</si>
  <si>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</si>
  <si>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</si>
  <si>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</si>
  <si>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</si>
  <si>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</si>
  <si>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</si>
  <si>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</si>
  <si>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</si>
  <si>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</si>
  <si>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</si>
  <si>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</si>
  <si>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</si>
  <si>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</si>
  <si>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</si>
  <si>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</si>
  <si>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</si>
  <si>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</si>
  <si>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</si>
  <si>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</si>
  <si>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</si>
  <si>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</si>
  <si>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</si>
  <si>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</si>
  <si>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</si>
  <si>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</si>
  <si>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</si>
  <si>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</si>
  <si>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</si>
  <si>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</si>
  <si>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</si>
  <si>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</si>
  <si>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</si>
  <si>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</si>
  <si>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</si>
  <si>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</si>
  <si>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</si>
  <si>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</si>
  <si>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</si>
  <si>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</si>
  <si>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</si>
  <si>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</si>
  <si>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</si>
  <si>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</si>
  <si>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</si>
  <si>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</si>
  <si>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</si>
  <si>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</si>
  <si>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</si>
  <si>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</si>
  <si>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</si>
  <si>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</si>
  <si>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</si>
  <si>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</si>
  <si>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</si>
  <si>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</si>
  <si>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</si>
  <si>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</si>
  <si>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</si>
  <si>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</si>
  <si>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</si>
  <si>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</si>
  <si>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</si>
  <si>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</si>
  <si>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</si>
  <si>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</si>
  <si>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</si>
  <si>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</si>
  <si>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</si>
  <si>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</si>
  <si>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</si>
  <si>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</si>
  <si>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</si>
  <si>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</si>
  <si>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</si>
  <si>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</si>
  <si>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</si>
  <si>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</si>
  <si>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</si>
  <si>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</si>
  <si>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</si>
  <si>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</si>
  <si>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</si>
  <si>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</si>
  <si>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</si>
  <si>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</si>
  <si>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</si>
  <si>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</si>
  <si>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</si>
  <si>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</si>
  <si>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</si>
  <si>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</si>
  <si>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</si>
  <si>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</si>
  <si>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</si>
  <si>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</si>
  <si>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</si>
  <si>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</si>
  <si>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</si>
  <si>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</si>
  <si>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</si>
  <si>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</si>
  <si>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</si>
  <si>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</si>
  <si>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</si>
  <si>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</si>
  <si>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</si>
  <si>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</si>
  <si>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</si>
  <si>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</si>
  <si>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</si>
  <si>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</si>
  <si>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</si>
  <si>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</si>
  <si>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</si>
  <si>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</si>
  <si>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</si>
  <si>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</si>
  <si>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</si>
  <si>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</si>
  <si>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</si>
  <si>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</si>
  <si>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</si>
  <si>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</si>
  <si>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</si>
  <si>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</si>
  <si>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</si>
  <si>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</si>
  <si>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</si>
  <si>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</si>
  <si>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</si>
  <si>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</si>
  <si>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</si>
  <si>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</si>
  <si>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</si>
  <si>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</si>
  <si>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</si>
  <si>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</si>
  <si>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</si>
  <si>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</si>
  <si>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</si>
  <si>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</si>
  <si>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</si>
  <si>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</si>
  <si>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</si>
  <si>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</si>
  <si>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</si>
  <si>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</si>
  <si>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</si>
  <si>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</si>
  <si>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</si>
  <si>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</si>
  <si>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</si>
  <si>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</si>
  <si>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</si>
  <si>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</si>
  <si>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</si>
  <si>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</si>
  <si>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</si>
  <si>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</si>
  <si>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</si>
  <si>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</si>
  <si>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</si>
  <si>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</si>
  <si>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</si>
  <si>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</si>
  <si>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</si>
  <si>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</si>
  <si>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</si>
  <si>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</si>
  <si>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</si>
  <si>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</si>
  <si>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</si>
  <si>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</si>
  <si>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</si>
  <si>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</si>
  <si>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</si>
  <si>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</si>
  <si>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</si>
  <si>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</si>
  <si>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</si>
  <si>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</si>
  <si>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</si>
  <si>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</si>
  <si>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</si>
  <si>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</si>
  <si>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</si>
  <si>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</si>
  <si>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</si>
  <si>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</si>
  <si>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</si>
  <si>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</si>
  <si>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</si>
  <si>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</si>
  <si>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</si>
  <si>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</si>
  <si>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</si>
  <si>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</si>
  <si>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</si>
  <si>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</si>
  <si>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</si>
  <si>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</si>
  <si>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</si>
  <si>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</si>
  <si>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</si>
  <si>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</si>
  <si>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</si>
  <si>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</si>
  <si>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</si>
  <si>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</si>
  <si>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</si>
  <si>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</si>
  <si>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</si>
  <si>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</si>
  <si>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</si>
  <si>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</si>
  <si>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</si>
  <si>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</si>
  <si>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</si>
  <si>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</si>
  <si>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</si>
  <si>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</si>
  <si>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</si>
  <si>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</si>
  <si>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</si>
  <si>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</si>
  <si>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</si>
  <si>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</si>
  <si>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</si>
  <si>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</si>
  <si>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</si>
  <si>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</si>
  <si>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</si>
  <si>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</si>
  <si>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</si>
  <si>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</si>
  <si>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</si>
  <si>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</si>
  <si>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</si>
  <si>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</si>
  <si>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</si>
  <si>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</si>
  <si>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</si>
  <si>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</si>
  <si>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</si>
  <si>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</si>
  <si>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</si>
  <si>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</si>
  <si>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</si>
  <si>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</si>
  <si>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</si>
  <si>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</si>
  <si>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</si>
  <si>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</si>
  <si>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</si>
  <si>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</si>
  <si>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</si>
  <si>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</si>
  <si>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</si>
  <si>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</si>
  <si>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</si>
  <si>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</si>
  <si>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</si>
  <si>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</si>
  <si>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</si>
  <si>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</si>
  <si>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</si>
  <si>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</si>
  <si>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</si>
  <si>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</si>
  <si>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</si>
  <si>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</si>
  <si>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</si>
  <si>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</si>
  <si>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</si>
  <si>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</si>
  <si>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</si>
  <si>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</si>
  <si>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</si>
  <si>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</si>
  <si>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</si>
  <si>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</si>
  <si>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</si>
  <si>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</si>
  <si>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</si>
  <si>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</si>
  <si>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</si>
  <si>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</si>
  <si>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</si>
  <si>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</si>
  <si>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</si>
  <si>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</si>
  <si>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</si>
  <si>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</si>
  <si>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</si>
  <si>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</si>
  <si>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</si>
  <si>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</si>
  <si>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</si>
  <si>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</si>
  <si>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</si>
  <si>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</si>
  <si>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</si>
  <si>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</si>
  <si>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</si>
  <si>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</si>
  <si>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</si>
  <si>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</si>
  <si>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</si>
  <si>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</si>
  <si>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</si>
  <si>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</si>
  <si>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</si>
  <si>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</si>
  <si>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</si>
  <si>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</si>
  <si>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</si>
  <si>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</si>
  <si>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</si>
  <si>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</si>
  <si>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</si>
  <si>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</si>
  <si>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</si>
  <si>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</si>
  <si>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</si>
  <si>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</si>
  <si>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</si>
  <si>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</si>
  <si>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</si>
  <si>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</si>
  <si>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</si>
  <si>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</si>
  <si>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</si>
  <si>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</si>
  <si>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</si>
  <si>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</si>
  <si>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</si>
  <si>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</si>
  <si>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</si>
  <si>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</si>
  <si>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</si>
  <si>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</si>
  <si>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</si>
  <si>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</si>
  <si>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</si>
  <si>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</si>
  <si>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</si>
  <si>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</si>
  <si>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</si>
  <si>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</si>
  <si>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</si>
  <si>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</si>
  <si>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</si>
  <si>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</si>
  <si>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</si>
  <si>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</si>
  <si>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</si>
  <si>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</si>
  <si>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</si>
  <si>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</si>
  <si>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</si>
  <si>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</si>
  <si>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</si>
  <si>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</si>
  <si>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</si>
  <si>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</si>
  <si>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</si>
  <si>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</si>
  <si>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</si>
  <si>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</si>
  <si>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</si>
  <si>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</si>
  <si>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</si>
  <si>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</si>
  <si>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</si>
  <si>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</si>
  <si>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</si>
  <si>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</si>
  <si>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</si>
  <si>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</si>
  <si>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</si>
  <si>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</si>
  <si>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</si>
  <si>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</si>
  <si>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</si>
  <si>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</si>
  <si>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</si>
  <si>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</si>
  <si>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</si>
  <si>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</si>
  <si>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</si>
  <si>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</si>
  <si>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</si>
  <si>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</si>
  <si>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</si>
  <si>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</si>
  <si>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</si>
  <si>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</si>
  <si>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</si>
  <si>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</si>
  <si>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</si>
  <si>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</si>
  <si>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</si>
  <si>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</si>
  <si>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</si>
  <si>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</si>
  <si>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</si>
  <si>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</si>
  <si>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</si>
  <si>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</si>
  <si>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</si>
  <si>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</si>
  <si>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</si>
  <si>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</si>
  <si>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</si>
  <si>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</si>
  <si>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</si>
  <si>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</si>
  <si>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</si>
  <si>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</si>
  <si>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</si>
  <si>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</si>
  <si>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</si>
  <si>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</si>
  <si>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</si>
  <si>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</si>
  <si>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</si>
  <si>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</si>
  <si>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</si>
  <si>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</si>
  <si>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</si>
  <si>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</si>
  <si>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</si>
  <si>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</si>
  <si>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</si>
  <si>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</si>
  <si>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</si>
  <si>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</si>
  <si>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</si>
  <si>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</si>
  <si>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</si>
  <si>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</si>
  <si>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</si>
  <si>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</si>
  <si>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</si>
  <si>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</si>
  <si>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</si>
  <si>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</si>
  <si>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</si>
  <si>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</si>
  <si>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</si>
  <si>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</si>
  <si>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</si>
  <si>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</si>
  <si>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</si>
  <si>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</si>
  <si>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</si>
  <si>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</si>
  <si>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</si>
  <si>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</si>
  <si>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</si>
  <si>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</si>
  <si>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</si>
  <si>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</si>
  <si>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</si>
  <si>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</si>
  <si>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</si>
  <si>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</si>
  <si>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</si>
  <si>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</si>
  <si>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</si>
  <si>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</si>
  <si>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</si>
  <si>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</si>
  <si>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</si>
  <si>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</si>
  <si>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</si>
  <si>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</si>
  <si>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</si>
  <si>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</si>
  <si>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</si>
  <si>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</si>
  <si>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</si>
  <si>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</si>
  <si>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</si>
  <si>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</si>
  <si>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</si>
  <si>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</si>
  <si>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</si>
  <si>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</si>
  <si>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</si>
  <si>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</si>
  <si>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</si>
  <si>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</si>
  <si>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</si>
  <si>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</si>
  <si>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</si>
  <si>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</si>
  <si>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</si>
  <si>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</si>
  <si>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</si>
  <si>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</si>
  <si>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</si>
  <si>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</si>
  <si>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</si>
  <si>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</si>
  <si>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</si>
  <si>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</si>
  <si>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</si>
  <si>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</si>
  <si>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</si>
  <si>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</si>
  <si>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</si>
  <si>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</si>
  <si>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</si>
  <si>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</si>
  <si>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</si>
  <si>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</si>
  <si>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</si>
  <si>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</si>
  <si>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</si>
  <si>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</si>
  <si>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</si>
  <si>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</si>
  <si>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</si>
  <si>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</si>
  <si>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</si>
  <si>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</si>
  <si>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</si>
  <si>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</si>
  <si>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</si>
  <si>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</si>
  <si>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</si>
  <si>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</si>
  <si>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</si>
  <si>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</si>
  <si>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</si>
  <si>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</si>
  <si>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</si>
  <si>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</si>
  <si>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</si>
  <si>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</si>
  <si>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</si>
  <si>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</si>
  <si>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</si>
  <si>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</si>
  <si>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</si>
  <si>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</si>
  <si>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</si>
  <si>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</si>
  <si>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</si>
  <si>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</si>
  <si>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</si>
  <si>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</si>
  <si>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</si>
  <si>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</si>
  <si>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</si>
  <si>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</si>
  <si>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</si>
  <si>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</si>
  <si>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</si>
  <si>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</si>
  <si>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</si>
  <si>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</si>
  <si>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</si>
  <si>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</si>
  <si>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</si>
  <si>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</si>
  <si>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</si>
  <si>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</si>
  <si>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</si>
  <si>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</si>
  <si>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</si>
  <si>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</si>
  <si>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</si>
  <si>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</si>
  <si>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</si>
  <si>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</si>
  <si>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</si>
  <si>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</si>
  <si>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</si>
  <si>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</si>
  <si>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</si>
  <si>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</si>
  <si>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</si>
  <si>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</si>
  <si>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</si>
  <si>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</si>
  <si>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</si>
  <si>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</si>
  <si>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</si>
  <si>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</si>
  <si>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</si>
  <si>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</si>
  <si>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</si>
  <si>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</si>
  <si>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</si>
  <si>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</si>
  <si>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</si>
  <si>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</si>
  <si>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</si>
  <si>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</si>
  <si>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</si>
  <si>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</si>
  <si>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</si>
  <si>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</si>
  <si>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</si>
  <si>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</si>
  <si>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</si>
  <si>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</si>
  <si>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</si>
  <si>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</si>
  <si>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</si>
  <si>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</si>
  <si>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</si>
  <si>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</si>
  <si>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</si>
  <si>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</si>
  <si>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</si>
  <si>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</si>
  <si>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</si>
  <si>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</si>
  <si>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</si>
  <si>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</si>
  <si>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</si>
  <si>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</si>
  <si>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</si>
  <si>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</si>
  <si>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</si>
  <si>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</si>
  <si>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</si>
  <si>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</si>
  <si>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</si>
  <si>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</si>
  <si>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</si>
  <si>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</si>
  <si>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</si>
  <si>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</si>
  <si>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</si>
  <si>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</si>
  <si>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</si>
  <si>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</si>
  <si>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</si>
  <si>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</si>
  <si>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</si>
  <si>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</si>
  <si>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</si>
  <si>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</si>
  <si>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</si>
  <si>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</si>
  <si>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</si>
  <si>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</si>
  <si>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</si>
  <si>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</si>
  <si>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</si>
  <si>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</si>
  <si>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</si>
  <si>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</si>
  <si>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</si>
  <si>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</si>
  <si>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</si>
  <si>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</si>
  <si>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</si>
  <si>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</si>
  <si>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</si>
  <si>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</si>
  <si>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</si>
  <si>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</si>
  <si>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</si>
  <si>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</si>
  <si>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</si>
  <si>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</si>
  <si>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</si>
  <si>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</si>
  <si>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</si>
  <si>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</si>
  <si>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</si>
  <si>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</si>
  <si>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</si>
  <si>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</si>
  <si>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</si>
  <si>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</si>
  <si>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</si>
  <si>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</si>
  <si>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</si>
  <si>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</si>
  <si>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</si>
  <si>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</si>
  <si>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</si>
  <si>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</si>
  <si>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</si>
  <si>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</si>
  <si>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</si>
  <si>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</si>
  <si>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</si>
  <si>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</si>
  <si>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</si>
  <si>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</si>
  <si>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</si>
  <si>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</si>
  <si>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</si>
  <si>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</si>
  <si>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</si>
  <si>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</si>
  <si>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</si>
  <si>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</si>
  <si>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</si>
  <si>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</si>
  <si>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</si>
  <si>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</si>
  <si>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</si>
  <si>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</si>
  <si>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</si>
  <si>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</si>
  <si>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</si>
  <si>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</si>
  <si>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</si>
  <si>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</si>
  <si>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</si>
  <si>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</si>
  <si>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</si>
  <si>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</si>
  <si>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</si>
  <si>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</si>
  <si>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</si>
  <si>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</si>
  <si>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</si>
  <si>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</si>
  <si>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</si>
  <si>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</si>
  <si>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</si>
  <si>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</si>
  <si>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</si>
  <si>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</si>
  <si>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</si>
  <si>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</si>
  <si>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</si>
  <si>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</si>
  <si>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</si>
  <si>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</si>
  <si>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</si>
  <si>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</si>
  <si>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</si>
  <si>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</si>
  <si>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</si>
  <si>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</si>
  <si>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</si>
  <si>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</si>
  <si>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</si>
  <si>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</si>
  <si>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</si>
  <si>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</si>
  <si>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</si>
  <si>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</si>
  <si>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</si>
  <si>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</si>
  <si>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</si>
  <si>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</si>
  <si>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</si>
  <si>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</si>
  <si>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</si>
  <si>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</si>
  <si>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</si>
  <si>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</si>
  <si>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</si>
  <si>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</si>
  <si>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</si>
  <si>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</si>
  <si>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</si>
  <si>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</si>
  <si>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</si>
  <si>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</si>
  <si>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</si>
  <si>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</si>
  <si>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</si>
  <si>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</si>
  <si>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</si>
  <si>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</si>
  <si>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</si>
  <si>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</si>
  <si>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</si>
  <si>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</si>
  <si>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</si>
  <si>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</si>
  <si>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</si>
  <si>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</si>
  <si>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</si>
  <si>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</si>
  <si>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</si>
  <si>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</si>
  <si>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</si>
  <si>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</si>
  <si>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</si>
  <si>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</si>
  <si>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</si>
  <si>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</si>
  <si>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</si>
  <si>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</si>
  <si>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</si>
  <si>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</si>
  <si>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</si>
  <si>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</si>
  <si>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</si>
  <si>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</si>
  <si>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</si>
  <si>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</si>
  <si>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</si>
  <si>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</si>
  <si>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</si>
  <si>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</si>
  <si>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</si>
  <si>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</si>
  <si>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</si>
  <si>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</si>
  <si>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</si>
  <si>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</si>
  <si>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</si>
  <si>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</si>
  <si>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</si>
  <si>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</si>
  <si>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</si>
  <si>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</si>
  <si>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</si>
  <si>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</si>
  <si>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</si>
  <si>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</si>
  <si>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</si>
  <si>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</si>
  <si>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</si>
  <si>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</si>
  <si>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</si>
  <si>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</si>
  <si>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</si>
  <si>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</si>
  <si>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</si>
  <si>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</si>
  <si>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</si>
  <si>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</si>
  <si>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</si>
  <si>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</si>
  <si>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</si>
  <si>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</si>
  <si>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</si>
  <si>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</si>
  <si>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</si>
  <si>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</si>
  <si>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</si>
  <si>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</si>
  <si>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</si>
  <si>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</si>
  <si>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</si>
  <si>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</si>
  <si>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</si>
  <si>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</si>
  <si>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</si>
  <si>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</si>
  <si>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</si>
  <si>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</si>
  <si>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</si>
  <si>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</si>
  <si>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</si>
  <si>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</si>
  <si>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</si>
  <si>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</si>
  <si>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</si>
  <si>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</si>
  <si>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</si>
  <si>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</si>
  <si>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</si>
  <si>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</si>
  <si>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</si>
  <si>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</si>
  <si>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</si>
  <si>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</si>
  <si>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</si>
  <si>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</si>
  <si>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</si>
  <si>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</si>
  <si>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</si>
  <si>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</si>
  <si>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</si>
  <si>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</si>
  <si>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</si>
  <si>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</si>
  <si>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</si>
  <si>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</si>
  <si>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</si>
  <si>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</si>
  <si>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</si>
  <si>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</si>
  <si>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</si>
  <si>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</si>
  <si>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</si>
  <si>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</si>
  <si>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</si>
  <si>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</si>
  <si>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</si>
  <si>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</si>
  <si>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</si>
  <si>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</si>
  <si>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</si>
  <si>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</si>
  <si>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</si>
  <si>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</si>
  <si>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</si>
  <si>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</si>
  <si>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</si>
  <si>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</si>
  <si>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</si>
  <si>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</si>
  <si>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</si>
  <si>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</si>
  <si>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</si>
  <si>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</si>
  <si>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</si>
  <si>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</si>
  <si>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</si>
  <si>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</si>
  <si>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</si>
  <si>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</si>
  <si>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</si>
  <si>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</si>
  <si>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</si>
  <si>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</si>
  <si>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</si>
  <si>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</si>
  <si>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</si>
  <si>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</si>
  <si>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</si>
  <si>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</si>
  <si>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</si>
  <si>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</si>
  <si>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</si>
  <si>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</si>
  <si>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</si>
  <si>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</si>
  <si>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</si>
  <si>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</si>
  <si>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</si>
  <si>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</si>
  <si>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</si>
  <si>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</si>
  <si>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</si>
  <si>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</si>
  <si>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</si>
  <si>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</si>
  <si>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</si>
  <si>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</si>
  <si>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</si>
  <si>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</si>
  <si>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</si>
  <si>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</si>
  <si>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</si>
  <si>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</si>
  <si>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</si>
  <si>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</si>
  <si>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</si>
  <si>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</si>
  <si>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</si>
  <si>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</si>
  <si>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</si>
  <si>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</si>
  <si>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</si>
  <si>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</si>
  <si>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</si>
  <si>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</si>
  <si>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</si>
  <si>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</si>
  <si>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</si>
  <si>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</si>
  <si>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</si>
  <si>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</si>
  <si>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</si>
  <si>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</si>
  <si>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</si>
  <si>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</si>
  <si>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</si>
  <si>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</si>
  <si>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</si>
  <si>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</si>
  <si>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</si>
  <si>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</si>
  <si>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</si>
  <si>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</si>
  <si>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</si>
  <si>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</si>
  <si>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</si>
  <si>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</si>
  <si>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</si>
  <si>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</si>
  <si>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</si>
  <si>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</si>
  <si>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</si>
  <si>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</si>
  <si>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</si>
  <si>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</si>
  <si>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</si>
  <si>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</si>
  <si>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</si>
  <si>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</si>
  <si>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</si>
  <si>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</si>
  <si>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</si>
  <si>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</si>
  <si>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</si>
  <si>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</si>
  <si>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</si>
  <si>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</si>
  <si>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</si>
  <si>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</si>
  <si>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</si>
  <si>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</si>
  <si>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</si>
  <si>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</si>
  <si>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</si>
  <si>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</si>
  <si>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</si>
  <si>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</si>
  <si>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</si>
  <si>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</si>
  <si>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</si>
  <si>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</si>
  <si>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</si>
  <si>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</si>
  <si>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</si>
  <si>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</si>
  <si>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</si>
  <si>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</si>
  <si>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</si>
  <si>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</si>
  <si>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</si>
  <si>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</si>
  <si>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</si>
  <si>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</si>
  <si>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</si>
  <si>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</si>
  <si>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</si>
  <si>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</si>
  <si>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</si>
  <si>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</si>
  <si>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</si>
  <si>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</si>
  <si>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</si>
  <si>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</si>
  <si>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</si>
  <si>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</si>
  <si>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</si>
  <si>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</si>
  <si>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</si>
  <si>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</si>
  <si>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</si>
  <si>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</si>
  <si>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</si>
  <si>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</si>
  <si>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</si>
  <si>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</si>
  <si>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</si>
  <si>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</si>
  <si>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</si>
  <si>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</si>
  <si>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</si>
  <si>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</si>
  <si>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</si>
  <si>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</si>
  <si>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</si>
  <si>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</si>
  <si>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</si>
  <si>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</si>
  <si>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</si>
  <si>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</si>
  <si>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</si>
  <si>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</si>
  <si>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</si>
  <si>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</si>
  <si>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</si>
  <si>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</si>
  <si>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</si>
  <si>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</si>
  <si>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</si>
  <si>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</si>
  <si>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</si>
  <si>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</si>
  <si>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</si>
  <si>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</si>
  <si>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</si>
  <si>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</si>
  <si>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</si>
  <si>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</si>
  <si>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</si>
  <si>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</si>
  <si>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</si>
  <si>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</si>
  <si>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</si>
  <si>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</si>
  <si>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</si>
  <si>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</si>
  <si>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</si>
  <si>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</si>
  <si>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</si>
  <si>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</si>
  <si>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</si>
  <si>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</si>
  <si>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</si>
  <si>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</si>
  <si>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</si>
  <si>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</si>
  <si>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</si>
  <si>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</si>
  <si>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</si>
  <si>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</si>
  <si>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</si>
  <si>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</si>
  <si>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</si>
  <si>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</si>
  <si>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</si>
  <si>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</si>
  <si>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</si>
  <si>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</si>
  <si>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</si>
  <si>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</si>
  <si>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</si>
  <si>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</si>
  <si>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</si>
  <si>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</si>
  <si>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</si>
  <si>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</si>
  <si>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</si>
  <si>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</si>
  <si>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</si>
  <si>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</si>
  <si>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</si>
  <si>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</si>
  <si>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</si>
  <si>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</si>
  <si>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</si>
  <si>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</si>
  <si>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</si>
  <si>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</si>
  <si>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</si>
  <si>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</si>
  <si>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</si>
  <si>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</si>
  <si>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</si>
  <si>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</si>
  <si>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</si>
  <si>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</si>
  <si>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</si>
  <si>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</si>
  <si>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</si>
  <si>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</si>
  <si>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</si>
  <si>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</si>
  <si>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</si>
  <si>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</si>
  <si>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</si>
  <si>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</si>
  <si>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</si>
  <si>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</si>
  <si>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</si>
  <si>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</si>
  <si>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</si>
  <si>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</si>
  <si>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</si>
  <si>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</si>
  <si>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</si>
  <si>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</si>
  <si>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</si>
  <si>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</si>
  <si>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</si>
  <si>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</si>
  <si>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</si>
  <si>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</si>
  <si>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</si>
  <si>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</si>
  <si>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</si>
  <si>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</si>
  <si>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</si>
  <si>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</si>
  <si>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</si>
  <si>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</si>
  <si>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</si>
  <si>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</si>
  <si>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</si>
  <si>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</si>
  <si>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</si>
  <si>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</si>
  <si>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</si>
  <si>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</si>
  <si>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</si>
  <si>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</si>
  <si>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</si>
  <si>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</si>
  <si>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</si>
  <si>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</si>
  <si>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</si>
  <si>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</si>
  <si>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</si>
  <si>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</si>
  <si>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</si>
  <si>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</si>
  <si>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</si>
  <si>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</si>
  <si>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</si>
  <si>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</si>
  <si>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</si>
  <si>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</si>
  <si>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</si>
  <si>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</si>
  <si>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</si>
  <si>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</si>
  <si>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</si>
  <si>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</si>
  <si>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</si>
  <si>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</si>
  <si>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</si>
  <si>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</si>
  <si>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</si>
  <si>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</si>
  <si>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</si>
  <si>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</si>
  <si>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</si>
  <si>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</si>
  <si>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</si>
  <si>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</si>
  <si>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</si>
  <si>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</si>
  <si>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</si>
  <si>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</si>
  <si>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</si>
  <si>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</si>
  <si>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</si>
  <si>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</si>
  <si>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</si>
  <si>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</si>
  <si>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</si>
  <si>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</si>
  <si>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</si>
  <si>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</si>
  <si>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</si>
  <si>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</si>
  <si>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</si>
  <si>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</si>
  <si>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</si>
  <si>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</si>
  <si>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</si>
  <si>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</si>
  <si>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</si>
  <si>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</si>
  <si>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</si>
  <si>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</si>
  <si>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</si>
  <si>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</si>
  <si>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</si>
  <si>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</si>
  <si>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</si>
  <si>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</si>
  <si>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</si>
  <si>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</si>
  <si>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</si>
  <si>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</si>
  <si>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</si>
  <si>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</si>
  <si>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</si>
  <si>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</si>
  <si>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</si>
  <si>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</si>
  <si>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</si>
  <si>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</si>
  <si>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</si>
  <si>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</si>
  <si>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</si>
  <si>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</si>
  <si>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</si>
  <si>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</si>
  <si>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</si>
  <si>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</si>
  <si>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</si>
  <si>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</si>
  <si>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</si>
  <si>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</si>
  <si>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</si>
  <si>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</si>
  <si>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</si>
  <si>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</si>
  <si>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</si>
  <si>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</si>
  <si>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</si>
  <si>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</si>
  <si>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</si>
  <si>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</si>
  <si>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</si>
  <si>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</si>
  <si>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</si>
  <si>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</si>
  <si>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</si>
  <si>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</si>
  <si>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</si>
  <si>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</si>
  <si>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</si>
  <si>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</si>
  <si>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</si>
  <si>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</si>
  <si>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</si>
  <si>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</si>
  <si>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</si>
  <si>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</si>
  <si>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</si>
  <si>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</si>
  <si>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</si>
  <si>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</si>
  <si>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</si>
  <si>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</si>
  <si>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</si>
  <si>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</si>
  <si>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</si>
  <si>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</si>
  <si>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</si>
  <si>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</si>
  <si>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</si>
  <si>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</si>
  <si>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</si>
  <si>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</si>
  <si>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</si>
  <si>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</si>
  <si>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</si>
  <si>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</si>
  <si>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</si>
  <si>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</si>
  <si>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</si>
  <si>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</si>
  <si>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</si>
  <si>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</si>
  <si>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</si>
  <si>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</si>
  <si>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</si>
  <si>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</si>
  <si>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</si>
  <si>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</si>
  <si>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</si>
  <si>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</si>
  <si>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</si>
  <si>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</si>
  <si>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</si>
  <si>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</si>
  <si>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</si>
  <si>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</si>
  <si>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</si>
  <si>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</si>
  <si>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</si>
  <si>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</si>
  <si>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</si>
  <si>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</si>
  <si>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</si>
  <si>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</si>
  <si>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</si>
  <si>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</si>
  <si>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</si>
  <si>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</si>
  <si>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</si>
  <si>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</si>
  <si>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</si>
  <si>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</si>
  <si>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</si>
  <si>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</si>
  <si>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</si>
  <si>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</si>
  <si>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</si>
  <si>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</si>
  <si>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</si>
  <si>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</si>
  <si>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</si>
  <si>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</si>
  <si>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</si>
  <si>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</si>
  <si>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</si>
  <si>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</si>
  <si>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</si>
  <si>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</si>
  <si>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</si>
  <si>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</si>
  <si>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</si>
  <si>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</si>
  <si>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</si>
  <si>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</si>
  <si>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</si>
  <si>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</si>
  <si>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</si>
  <si>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</si>
  <si>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</si>
  <si>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</si>
  <si>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</si>
  <si>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</si>
  <si>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</si>
  <si>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</si>
  <si>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</si>
  <si>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</si>
  <si>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</si>
  <si>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</si>
  <si>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</si>
  <si>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</si>
  <si>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</si>
  <si>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</si>
  <si>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</si>
  <si>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</si>
  <si>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</si>
  <si>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</si>
  <si>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</si>
  <si>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</si>
  <si>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</si>
  <si>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</si>
  <si>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</si>
  <si>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</si>
  <si>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</si>
  <si>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</si>
  <si>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</si>
  <si>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</si>
  <si>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</si>
  <si>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</si>
  <si>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</si>
  <si>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</si>
  <si>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</si>
  <si>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</si>
  <si>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</si>
  <si>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</si>
  <si>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</si>
  <si>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</si>
  <si>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</si>
  <si>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</si>
  <si>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</si>
  <si>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</si>
  <si>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</si>
  <si>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</si>
  <si>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</si>
  <si>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</si>
  <si>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</si>
  <si>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</si>
  <si>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</si>
  <si>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</si>
  <si>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</si>
  <si>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</si>
  <si>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</si>
  <si>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</si>
  <si>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</si>
  <si>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</si>
  <si>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</si>
  <si>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</si>
  <si>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</si>
  <si>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</si>
  <si>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</si>
  <si>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</si>
  <si>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</si>
  <si>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</si>
  <si>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</si>
  <si>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</si>
  <si>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</si>
  <si>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</si>
  <si>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</si>
  <si>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</si>
  <si>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</si>
  <si>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</si>
  <si>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</si>
  <si>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</si>
  <si>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</si>
  <si>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</si>
  <si>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</si>
  <si>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</si>
  <si>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</si>
  <si>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</si>
  <si>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</si>
  <si>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</si>
  <si>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</si>
  <si>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</si>
  <si>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</si>
  <si>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</si>
  <si>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</si>
  <si>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</si>
  <si>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</si>
  <si>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</si>
  <si>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</si>
  <si>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</si>
  <si>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</si>
  <si>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</si>
  <si>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</si>
  <si>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</si>
  <si>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</si>
  <si>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</si>
  <si>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</si>
  <si>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</si>
  <si>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</si>
  <si>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</si>
  <si>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</si>
  <si>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</si>
  <si>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</si>
  <si>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</si>
  <si>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</si>
  <si>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</si>
  <si>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</si>
  <si>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</si>
  <si>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</si>
  <si>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</si>
  <si>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</si>
  <si>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</si>
  <si>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</si>
  <si>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</si>
  <si>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</si>
  <si>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</si>
  <si>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</si>
  <si>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</si>
  <si>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</si>
  <si>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</si>
  <si>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</si>
  <si>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</si>
  <si>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</si>
  <si>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</si>
  <si>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</si>
  <si>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</si>
  <si>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</si>
  <si>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</si>
  <si>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</si>
  <si>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</si>
  <si>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</si>
  <si>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</si>
  <si>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</si>
  <si>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</si>
  <si>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</si>
  <si>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</si>
  <si>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</si>
  <si>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</si>
  <si>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</si>
  <si>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</si>
  <si>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</si>
  <si>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</si>
  <si>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</si>
  <si>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</si>
  <si>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</si>
  <si>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</si>
  <si>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</si>
  <si>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</si>
  <si>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</si>
  <si>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</si>
  <si>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</si>
  <si>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</si>
  <si>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</si>
  <si>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</si>
  <si>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</si>
  <si>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</si>
  <si>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</si>
  <si>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</si>
  <si>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</si>
  <si>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</si>
  <si>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</si>
  <si>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</si>
  <si>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</si>
  <si>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</si>
  <si>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</si>
  <si>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</si>
  <si>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</si>
  <si>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</si>
  <si>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</si>
  <si>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</si>
  <si>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</si>
  <si>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</si>
  <si>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</si>
  <si>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</si>
  <si>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</si>
  <si>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</si>
  <si>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</si>
  <si>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</si>
  <si>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</si>
  <si>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</si>
  <si>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</si>
  <si>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</si>
  <si>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</si>
  <si>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</si>
  <si>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</si>
  <si>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</si>
  <si>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</si>
  <si>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</si>
  <si>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</si>
  <si>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</si>
  <si>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</si>
  <si>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</si>
  <si>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</si>
  <si>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</si>
  <si>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</si>
  <si>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</si>
  <si>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</si>
  <si>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</si>
  <si>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</si>
  <si>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</si>
  <si>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</si>
  <si>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</si>
  <si>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</si>
  <si>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</si>
  <si>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</si>
  <si>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</si>
  <si>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</si>
  <si>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</si>
  <si>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</si>
  <si>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</si>
  <si>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</si>
  <si>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</si>
  <si>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</si>
  <si>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</si>
  <si>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</si>
  <si>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</si>
  <si>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</si>
  <si>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</si>
  <si>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</si>
  <si>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</si>
  <si>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</si>
  <si>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</si>
  <si>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</si>
  <si>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</si>
  <si>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</si>
  <si>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</si>
  <si>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</si>
  <si>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</si>
  <si>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</si>
  <si>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</si>
  <si>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</si>
  <si>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</si>
  <si>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</si>
  <si>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</si>
  <si>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</si>
  <si>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</si>
  <si>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</si>
  <si>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</si>
  <si>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</si>
  <si>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</si>
  <si>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</si>
  <si>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</si>
  <si>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</si>
  <si>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</si>
  <si>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</si>
  <si>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</si>
  <si>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</si>
  <si>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</si>
  <si>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</si>
  <si>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</si>
  <si>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</si>
  <si>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</si>
  <si>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</si>
  <si>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</si>
  <si>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</si>
  <si>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</si>
  <si>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</si>
  <si>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</si>
  <si>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</si>
  <si>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</si>
  <si>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</si>
  <si>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</si>
  <si>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</si>
  <si>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</si>
  <si>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</si>
  <si>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</si>
  <si>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</si>
  <si>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</si>
  <si>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</si>
  <si>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</si>
  <si>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</si>
  <si>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</si>
  <si>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</si>
  <si>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</si>
  <si>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</si>
  <si>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</si>
  <si>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</si>
  <si>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</si>
  <si>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</si>
  <si>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</si>
  <si>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</si>
  <si>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</si>
  <si>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</si>
  <si>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</si>
  <si>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</si>
  <si>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</si>
  <si>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</si>
  <si>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</si>
  <si>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</si>
  <si>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</si>
  <si>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</si>
  <si>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</si>
  <si>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</si>
  <si>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</si>
  <si>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</si>
  <si>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</si>
  <si>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</si>
  <si>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</si>
  <si>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</si>
  <si>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</si>
  <si>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</si>
  <si>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</si>
  <si>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</si>
  <si>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</si>
  <si>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</si>
  <si>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</si>
  <si>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</si>
  <si>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</si>
  <si>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</si>
  <si>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</si>
  <si>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</si>
  <si>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</si>
  <si>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</si>
  <si>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</si>
  <si>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</si>
  <si>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</si>
  <si>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</si>
  <si>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</si>
  <si>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</si>
  <si>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</si>
  <si>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</si>
  <si>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</si>
  <si>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</si>
  <si>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</si>
  <si>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</si>
  <si>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</si>
  <si>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</si>
  <si>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</si>
  <si>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</si>
  <si>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</si>
  <si>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</si>
  <si>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</si>
  <si>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</si>
  <si>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</si>
  <si>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</si>
  <si>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</si>
  <si>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</si>
  <si>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</si>
  <si>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</si>
  <si>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</si>
  <si>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</si>
  <si>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</si>
  <si>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</si>
  <si>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</si>
  <si>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</si>
  <si>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</si>
  <si>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</si>
  <si>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</si>
  <si>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</si>
  <si>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</si>
  <si>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</si>
  <si>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</si>
  <si>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</si>
  <si>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</si>
  <si>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</si>
  <si>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</si>
  <si>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</si>
  <si>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</si>
  <si>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</si>
  <si>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</si>
  <si>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</si>
  <si>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</si>
  <si>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</si>
  <si>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</si>
  <si>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</si>
  <si>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</si>
  <si>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</si>
  <si>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</si>
  <si>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</si>
  <si>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</si>
  <si>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</si>
  <si>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</si>
  <si>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</si>
  <si>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</si>
  <si>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</si>
  <si>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</si>
  <si>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</si>
  <si>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</si>
  <si>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</si>
  <si>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</si>
  <si>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</si>
  <si>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</si>
  <si>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</si>
  <si>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</si>
  <si>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</si>
  <si>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</si>
  <si>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</si>
  <si>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</si>
  <si>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</si>
  <si>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</si>
  <si>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</si>
  <si>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</si>
  <si>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</si>
  <si>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</si>
  <si>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</si>
  <si>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</si>
  <si>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</si>
  <si>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</si>
  <si>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</si>
  <si>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</si>
  <si>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</si>
  <si>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</si>
  <si>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</si>
  <si>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</si>
  <si>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</si>
  <si>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</si>
  <si>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</si>
  <si>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</si>
  <si>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</si>
  <si>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</si>
  <si>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</si>
  <si>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</si>
  <si>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</si>
  <si>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</si>
  <si>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</si>
  <si>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</si>
  <si>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</si>
  <si>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</si>
  <si>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</si>
  <si>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</si>
  <si>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</si>
  <si>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</si>
  <si>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</si>
  <si>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</si>
  <si>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</si>
  <si>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</si>
  <si>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</si>
  <si>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</si>
  <si>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</si>
  <si>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</si>
  <si>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</si>
  <si>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</si>
  <si>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</si>
  <si>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</si>
  <si>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</si>
  <si>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</si>
  <si>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</si>
  <si>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</si>
  <si>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</si>
  <si>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</si>
  <si>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</si>
  <si>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</si>
  <si>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</si>
  <si>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</si>
  <si>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</si>
  <si>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</si>
  <si>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</si>
  <si>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</si>
  <si>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</si>
  <si>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</si>
  <si>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</si>
  <si>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</si>
  <si>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</si>
  <si>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</si>
  <si>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</si>
  <si>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</si>
  <si>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</si>
  <si>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</si>
  <si>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</si>
  <si>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</si>
  <si>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</si>
  <si>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</si>
  <si>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</si>
  <si>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</si>
  <si>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</si>
  <si>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</si>
  <si>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</si>
  <si>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</si>
  <si>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</si>
  <si>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</si>
  <si>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</si>
  <si>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</si>
  <si>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</si>
  <si>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</si>
  <si>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</si>
  <si>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</si>
  <si>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</si>
  <si>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</si>
  <si>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</si>
  <si>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</si>
  <si>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</si>
  <si>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</si>
  <si>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</si>
  <si>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</si>
  <si>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</si>
  <si>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</si>
  <si>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</si>
  <si>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</si>
  <si>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</si>
  <si>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</si>
  <si>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</si>
  <si>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</si>
  <si>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</si>
  <si>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</si>
  <si>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</si>
  <si>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</si>
  <si>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</si>
  <si>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</si>
  <si>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</si>
  <si>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</si>
  <si>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</si>
  <si>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</si>
  <si>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</si>
  <si>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</si>
  <si>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</si>
  <si>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</si>
  <si>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</si>
  <si>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</si>
  <si>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</si>
  <si>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</si>
  <si>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</si>
  <si>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</si>
  <si>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</si>
  <si>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</si>
  <si>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</si>
  <si>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</si>
  <si>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</si>
  <si>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</si>
  <si>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</si>
  <si>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</si>
  <si>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</si>
  <si>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</si>
  <si>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</si>
  <si>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</si>
  <si>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</si>
  <si>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</si>
  <si>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</si>
  <si>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</si>
  <si>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</si>
  <si>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</si>
  <si>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</si>
  <si>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</si>
  <si>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</si>
  <si>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</si>
  <si>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</si>
  <si>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</si>
  <si>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</si>
  <si>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</si>
  <si>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</si>
  <si>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</si>
  <si>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</si>
  <si>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</si>
  <si>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</si>
  <si>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</si>
  <si>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</si>
  <si>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</si>
  <si>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</si>
  <si>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</si>
  <si>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</si>
  <si>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</si>
  <si>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</si>
  <si>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</si>
  <si>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</si>
  <si>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</si>
  <si>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</si>
  <si>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</si>
  <si>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</si>
  <si>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</si>
  <si>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</si>
  <si>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</si>
  <si>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</si>
  <si>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</si>
  <si>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</si>
  <si>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</si>
  <si>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</si>
  <si>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</si>
  <si>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</si>
  <si>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</si>
  <si>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</si>
  <si>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</si>
  <si>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</si>
  <si>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</si>
  <si>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</si>
  <si>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</si>
  <si>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</si>
  <si>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</si>
  <si>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</si>
  <si>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</si>
  <si>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</si>
  <si>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</si>
  <si>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</si>
  <si>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</si>
  <si>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</si>
  <si>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</si>
  <si>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</si>
  <si>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</si>
  <si>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</si>
  <si>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</si>
  <si>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</si>
  <si>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</si>
  <si>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</si>
  <si>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</si>
  <si>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</si>
  <si>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</si>
  <si>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</si>
  <si>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</si>
  <si>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</si>
  <si>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</si>
  <si>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</si>
  <si>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</si>
  <si>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</si>
  <si>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</si>
  <si>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</si>
  <si>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</si>
  <si>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</si>
  <si>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</si>
  <si>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</si>
  <si>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</si>
  <si>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</si>
  <si>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</si>
  <si>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</si>
  <si>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</si>
  <si>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</si>
  <si>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</si>
  <si>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</si>
  <si>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</si>
  <si>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</si>
  <si>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</si>
  <si>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</si>
  <si>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</si>
  <si>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</si>
  <si>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</si>
  <si>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</si>
  <si>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</si>
  <si>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</si>
  <si>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</si>
  <si>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</si>
  <si>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</si>
  <si>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</si>
  <si>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</si>
  <si>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</si>
  <si>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</si>
  <si>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</si>
  <si>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</si>
  <si>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</si>
  <si>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</si>
  <si>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</si>
  <si>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</si>
  <si>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</si>
  <si>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</si>
  <si>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</si>
  <si>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</si>
  <si>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</si>
  <si>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</si>
  <si>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</si>
  <si>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</si>
  <si>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</si>
  <si>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</si>
  <si>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</si>
  <si>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</si>
  <si>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</si>
  <si>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</si>
  <si>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</si>
  <si>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</si>
  <si>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</si>
  <si>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</si>
  <si>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</si>
  <si>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</si>
  <si>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</si>
  <si>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</si>
  <si>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</si>
  <si>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</si>
  <si>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</si>
  <si>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</si>
  <si>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</si>
  <si>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</si>
  <si>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</si>
  <si>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</si>
  <si>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</si>
  <si>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</si>
  <si>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</si>
  <si>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</si>
  <si>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</si>
  <si>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</si>
  <si>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</si>
  <si>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</si>
  <si>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</si>
  <si>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</si>
  <si>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</si>
  <si>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</si>
  <si>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</si>
  <si>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</si>
  <si>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</si>
  <si>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</si>
  <si>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</si>
  <si>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</si>
  <si>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</si>
  <si>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</si>
  <si>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</si>
  <si>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</si>
  <si>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</si>
  <si>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</si>
  <si>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</si>
  <si>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</si>
  <si>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</si>
  <si>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</si>
  <si>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</si>
  <si>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</si>
  <si>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</si>
  <si>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</si>
  <si>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</si>
  <si>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</si>
  <si>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</si>
  <si>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</si>
  <si>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</si>
  <si>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</si>
  <si>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</si>
  <si>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</si>
  <si>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</si>
  <si>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</si>
  <si>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</si>
  <si>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</si>
  <si>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</si>
  <si>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</si>
  <si>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</si>
  <si>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</si>
  <si>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</si>
  <si>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</si>
  <si>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</si>
  <si>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</si>
  <si>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</si>
  <si>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</si>
  <si>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</si>
  <si>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</si>
  <si>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</si>
  <si>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</si>
  <si>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</si>
  <si>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</si>
  <si>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</si>
  <si>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</si>
  <si>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</si>
  <si>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</si>
  <si>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</si>
  <si>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</si>
  <si>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</si>
  <si>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</si>
  <si>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</si>
  <si>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</si>
  <si>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</si>
  <si>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</si>
  <si>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</si>
  <si>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</si>
  <si>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</si>
  <si>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</si>
  <si>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</si>
  <si>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</si>
  <si>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</si>
  <si>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</si>
  <si>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</si>
  <si>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</si>
  <si>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</si>
  <si>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</si>
  <si>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</si>
  <si>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</si>
  <si>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</si>
  <si>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</si>
  <si>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</si>
  <si>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</si>
  <si>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</si>
  <si>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</si>
  <si>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</si>
  <si>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</si>
  <si>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</si>
  <si>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</si>
  <si>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</si>
  <si>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</si>
  <si>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</si>
  <si>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</si>
  <si>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</si>
  <si>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</si>
  <si>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</si>
  <si>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</si>
  <si>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</si>
  <si>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</si>
  <si>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</si>
  <si>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</si>
  <si>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</si>
  <si>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</si>
  <si>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</si>
  <si>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</si>
  <si>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</si>
  <si>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</si>
  <si>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</si>
  <si>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</si>
  <si>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</si>
  <si>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</si>
  <si>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</si>
  <si>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</si>
  <si>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</si>
  <si>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</si>
  <si>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</si>
  <si>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</si>
  <si>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</si>
  <si>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</si>
  <si>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</si>
  <si>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</si>
  <si>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</si>
  <si>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</si>
  <si>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</si>
  <si>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</si>
  <si>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</si>
  <si>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</si>
  <si>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</si>
  <si>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</si>
  <si>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</si>
  <si>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</si>
  <si>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</si>
  <si>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</si>
  <si>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</si>
  <si>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</si>
  <si>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</si>
  <si>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</si>
  <si>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</si>
  <si>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</si>
  <si>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</si>
  <si>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</si>
  <si>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</si>
  <si>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</si>
  <si>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</si>
  <si>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</si>
  <si>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</si>
  <si>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</si>
  <si>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</si>
  <si>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</si>
  <si>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</si>
  <si>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</si>
  <si>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</si>
  <si>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</si>
  <si>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</si>
  <si>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</si>
  <si>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</si>
  <si>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</si>
  <si>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</si>
  <si>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</si>
  <si>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</si>
  <si>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</si>
  <si>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</si>
  <si>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</si>
  <si>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</si>
  <si>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</si>
  <si>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</si>
  <si>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</si>
  <si>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</si>
  <si>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</si>
  <si>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</si>
  <si>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</si>
  <si>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</si>
  <si>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</si>
  <si>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</si>
  <si>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</si>
  <si>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</si>
  <si>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</si>
  <si>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</si>
  <si>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</si>
  <si>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</si>
  <si>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</si>
  <si>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</si>
  <si>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</si>
  <si>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</si>
  <si>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</si>
  <si>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</si>
  <si>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</si>
  <si>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</si>
  <si>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</si>
  <si>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</si>
  <si>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</si>
  <si>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</si>
  <si>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</si>
  <si>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</si>
  <si>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</si>
  <si>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</si>
  <si>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</si>
  <si>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</si>
  <si>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</si>
  <si>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</si>
  <si>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</si>
  <si>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</si>
  <si>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</si>
  <si>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</si>
  <si>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</si>
  <si>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</si>
  <si>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</si>
  <si>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</si>
  <si>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</si>
  <si>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</si>
  <si>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</si>
  <si>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</si>
  <si>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</si>
  <si>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</si>
  <si>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</si>
  <si>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</si>
  <si>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</si>
  <si>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</si>
  <si>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</si>
  <si>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</si>
  <si>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</si>
  <si>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</si>
  <si>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</si>
  <si>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</si>
  <si>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</si>
  <si>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</si>
  <si>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</si>
  <si>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</si>
  <si>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</si>
  <si>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</si>
  <si>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</si>
  <si>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</si>
  <si>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</si>
  <si>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</si>
  <si>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</si>
  <si>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</si>
  <si>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</si>
  <si>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</si>
  <si>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</si>
  <si>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</si>
  <si>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</si>
  <si>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</si>
  <si>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</si>
  <si>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</si>
  <si>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</si>
  <si>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</si>
  <si>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</si>
  <si>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</si>
  <si>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</si>
  <si>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</si>
  <si>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</si>
  <si>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</si>
  <si>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</si>
  <si>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</si>
  <si>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</si>
  <si>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</si>
  <si>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</si>
  <si>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</si>
  <si>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</si>
  <si>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</si>
  <si>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</si>
  <si>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</si>
  <si>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</si>
  <si>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</si>
  <si>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</si>
  <si>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</si>
  <si>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</si>
  <si>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</si>
  <si>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</si>
  <si>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</si>
  <si>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</si>
  <si>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</si>
  <si>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</si>
  <si>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</si>
  <si>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</si>
  <si>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</si>
  <si>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</si>
  <si>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</si>
  <si>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</si>
  <si>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</si>
  <si>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</si>
  <si>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</si>
  <si>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</si>
  <si>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</si>
  <si>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</si>
  <si>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</si>
  <si>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</si>
  <si>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</si>
  <si>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</si>
  <si>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</si>
  <si>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</si>
  <si>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</si>
  <si>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</si>
  <si>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</si>
  <si>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</si>
  <si>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</si>
  <si>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</si>
  <si>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</si>
  <si>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</si>
  <si>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</si>
  <si>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</si>
  <si>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</si>
  <si>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</si>
  <si>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</si>
  <si>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</si>
  <si>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</si>
  <si>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</si>
  <si>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</si>
  <si>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</si>
  <si>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</si>
  <si>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</si>
  <si>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</si>
  <si>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</si>
  <si>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</si>
  <si>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</si>
  <si>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</si>
  <si>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</si>
  <si>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</si>
  <si>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</si>
  <si>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</si>
  <si>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</si>
  <si>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</si>
  <si>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</si>
  <si>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</si>
  <si>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</si>
  <si>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</si>
  <si>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</si>
  <si>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</si>
  <si>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</si>
  <si>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</si>
  <si>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</si>
  <si>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</si>
  <si>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</si>
  <si>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</si>
  <si>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</si>
  <si>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</si>
  <si>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</si>
  <si>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</si>
  <si>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</si>
  <si>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</si>
  <si>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</si>
  <si>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</si>
  <si>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</si>
  <si>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</si>
  <si>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</si>
  <si>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</si>
  <si>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</si>
  <si>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</si>
  <si>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</si>
  <si>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</si>
  <si>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</si>
  <si>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</si>
  <si>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</si>
  <si>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</si>
  <si>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</si>
  <si>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</si>
  <si>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</si>
  <si>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</si>
  <si>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</si>
  <si>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</si>
  <si>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</si>
  <si>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</si>
  <si>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</si>
  <si>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</si>
  <si>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</si>
  <si>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</si>
  <si>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</si>
  <si>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</si>
  <si>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</si>
  <si>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</si>
  <si>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</si>
  <si>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</si>
  <si>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</si>
  <si>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</si>
  <si>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</si>
  <si>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</si>
  <si>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</si>
  <si>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</si>
  <si>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</si>
  <si>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</si>
  <si>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</si>
  <si>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</si>
  <si>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</si>
  <si>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</si>
  <si>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</si>
  <si>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</si>
  <si>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</si>
  <si>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</si>
  <si>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</si>
  <si>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</si>
  <si>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</si>
  <si>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</si>
  <si>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</si>
  <si>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</si>
  <si>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</si>
  <si>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</si>
  <si>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</si>
  <si>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</si>
  <si>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</si>
  <si>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</si>
  <si>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</si>
  <si>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</si>
  <si>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</si>
  <si>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</si>
  <si>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</si>
  <si>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</si>
  <si>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</si>
  <si>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</si>
  <si>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</si>
  <si>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</si>
  <si>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</si>
  <si>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</si>
  <si>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</si>
  <si>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</si>
  <si>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</si>
  <si>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</si>
  <si>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</si>
  <si>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</si>
  <si>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</si>
  <si>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</si>
  <si>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</si>
  <si>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</si>
  <si>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</si>
  <si>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</si>
  <si>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</si>
  <si>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</si>
  <si>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</si>
  <si>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</si>
  <si>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</si>
  <si>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</si>
  <si>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</si>
  <si>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</si>
  <si>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</si>
  <si>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</si>
  <si>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</si>
  <si>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</si>
  <si>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</si>
  <si>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</si>
  <si>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</si>
  <si>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</si>
  <si>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</si>
  <si>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</si>
  <si>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</si>
  <si>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</si>
  <si>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</si>
  <si>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</si>
  <si>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</si>
  <si>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</si>
  <si>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</si>
  <si>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</si>
  <si>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</si>
  <si>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</si>
  <si>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</si>
  <si>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</si>
  <si>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</si>
  <si>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</si>
  <si>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</si>
  <si>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</si>
  <si>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</si>
  <si>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</si>
  <si>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</si>
  <si>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</si>
  <si>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</si>
  <si>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</si>
  <si>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</si>
  <si>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</si>
  <si>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</si>
  <si>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</si>
  <si>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</si>
  <si>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</si>
  <si>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</si>
  <si>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</si>
  <si>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</si>
  <si>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</si>
  <si>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</si>
  <si>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</si>
  <si>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</si>
  <si>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</si>
  <si>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</si>
  <si>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</si>
  <si>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</si>
  <si>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</si>
  <si>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</si>
  <si>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</si>
  <si>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</si>
  <si>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</si>
  <si>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</si>
  <si>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</si>
  <si>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</si>
  <si>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</si>
  <si>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</si>
  <si>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</si>
  <si>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</si>
  <si>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</si>
  <si>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</si>
  <si>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</si>
  <si>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</si>
  <si>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</si>
  <si>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</si>
  <si>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</si>
  <si>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</si>
  <si>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</si>
  <si>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</si>
  <si>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</si>
  <si>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</si>
  <si>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</si>
  <si>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</si>
  <si>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</si>
  <si>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</si>
  <si>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</si>
  <si>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</si>
  <si>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</si>
  <si>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</si>
  <si>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</si>
  <si>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</si>
  <si>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</si>
  <si>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</si>
  <si>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</si>
  <si>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</si>
  <si>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</si>
  <si>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</si>
  <si>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</si>
  <si>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</si>
  <si>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</si>
  <si>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</si>
  <si>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</si>
  <si>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</si>
  <si>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</si>
  <si>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</si>
  <si>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</si>
  <si>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</si>
  <si>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</si>
  <si>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</si>
  <si>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</si>
  <si>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</si>
  <si>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</si>
  <si>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</si>
  <si>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</si>
  <si>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</si>
  <si>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</si>
  <si>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</si>
  <si>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</si>
  <si>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</si>
  <si>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</si>
  <si>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</si>
  <si>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</si>
  <si>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</si>
  <si>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</si>
  <si>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</si>
  <si>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</si>
  <si>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</si>
  <si>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</si>
  <si>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</si>
  <si>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</si>
  <si>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</si>
  <si>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</si>
  <si>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</si>
  <si>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</si>
  <si>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</si>
  <si>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</si>
  <si>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</si>
  <si>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</si>
  <si>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</si>
  <si>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</si>
  <si>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</si>
  <si>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</si>
  <si>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</si>
  <si>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</si>
  <si>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</si>
  <si>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</si>
  <si>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</si>
  <si>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</si>
  <si>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</si>
  <si>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</si>
  <si>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</si>
  <si>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</si>
  <si>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</si>
  <si>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</si>
  <si>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</si>
  <si>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</si>
  <si>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</si>
  <si>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</si>
  <si>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</si>
  <si>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</si>
  <si>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</si>
  <si>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</si>
  <si>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</si>
  <si>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</si>
  <si>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</si>
  <si>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</si>
  <si>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</si>
  <si>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</si>
  <si>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</si>
  <si>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</si>
  <si>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</si>
  <si>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</si>
  <si>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</si>
  <si>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</si>
  <si>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</si>
  <si>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</si>
  <si>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</si>
  <si>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</si>
  <si>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</si>
  <si>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</si>
  <si>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</si>
  <si>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</si>
  <si>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</si>
  <si>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</si>
  <si>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</si>
  <si>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</si>
  <si>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</si>
  <si>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</si>
  <si>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</si>
  <si>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</si>
  <si>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</si>
  <si>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</si>
  <si>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</si>
  <si>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</si>
  <si>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</si>
  <si>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</si>
  <si>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</si>
  <si>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</si>
  <si>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</si>
  <si>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</si>
  <si>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</si>
  <si>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</si>
  <si>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</si>
  <si>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</si>
  <si>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</si>
  <si>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</si>
  <si>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</si>
  <si>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</si>
  <si>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</si>
  <si>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</si>
  <si>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</si>
  <si>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</si>
  <si>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</si>
  <si>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</si>
  <si>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</si>
  <si>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</si>
  <si>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</si>
  <si>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</si>
  <si>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</si>
  <si>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</si>
  <si>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</si>
  <si>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</si>
  <si>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</si>
  <si>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</si>
  <si>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</si>
  <si>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</si>
  <si>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</si>
  <si>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</si>
  <si>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</si>
  <si>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</si>
  <si>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</si>
  <si>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</si>
  <si>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</si>
  <si>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</si>
  <si>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</si>
  <si>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</si>
  <si>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</si>
  <si>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</si>
  <si>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</si>
  <si>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</si>
  <si>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</si>
  <si>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</si>
  <si>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</si>
  <si>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</si>
  <si>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</si>
  <si>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</si>
  <si>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</si>
  <si>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</si>
  <si>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</si>
  <si>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</si>
  <si>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</si>
  <si>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</si>
  <si>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</si>
  <si>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</si>
  <si>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</si>
  <si>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</si>
  <si>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</si>
  <si>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</si>
  <si>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</si>
  <si>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</si>
  <si>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</si>
  <si>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</si>
  <si>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</si>
  <si>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</si>
  <si>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</si>
  <si>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</si>
  <si>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</si>
  <si>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</si>
  <si>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</si>
  <si>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</si>
  <si>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</si>
  <si>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</si>
  <si>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</si>
  <si>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</si>
  <si>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</si>
  <si>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</si>
  <si>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</si>
  <si>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</si>
  <si>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</si>
  <si>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</si>
  <si>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</si>
  <si>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</si>
  <si>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</si>
  <si>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</si>
  <si>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</si>
  <si>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</si>
  <si>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</si>
  <si>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</si>
  <si>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</si>
  <si>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</si>
  <si>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</si>
  <si>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</si>
  <si>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</si>
  <si>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</si>
  <si>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</si>
  <si>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</si>
  <si>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</si>
  <si>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</si>
  <si>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</si>
  <si>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</si>
  <si>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</si>
  <si>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</si>
  <si>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</si>
  <si>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</si>
  <si>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</si>
  <si>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</si>
  <si>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</si>
  <si>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</si>
  <si>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</si>
  <si>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</si>
  <si>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</si>
  <si>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</si>
  <si>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</si>
  <si>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</si>
  <si>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</si>
  <si>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</si>
  <si>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</si>
  <si>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</si>
  <si>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</si>
  <si>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</si>
  <si>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</si>
  <si>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</si>
  <si>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</si>
  <si>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</si>
  <si>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</si>
  <si>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</si>
  <si>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</si>
  <si>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</si>
  <si>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</si>
  <si>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</si>
  <si>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</si>
  <si>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</si>
  <si>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</si>
  <si>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</si>
  <si>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</si>
  <si>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</si>
  <si>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</si>
  <si>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</si>
  <si>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</si>
  <si>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</si>
  <si>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</si>
  <si>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</si>
  <si>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</si>
  <si>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</si>
  <si>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</si>
  <si>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</si>
  <si>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</si>
  <si>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</si>
  <si>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</si>
  <si>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</si>
  <si>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</si>
  <si>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</si>
  <si>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</si>
  <si>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</si>
  <si>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</si>
  <si>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</si>
  <si>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</si>
  <si>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</si>
  <si>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</si>
  <si>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</si>
  <si>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</si>
  <si>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</si>
  <si>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</si>
  <si>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</si>
  <si>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</si>
  <si>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</si>
  <si>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</si>
  <si>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</si>
  <si>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</si>
  <si>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</si>
  <si>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</si>
  <si>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</si>
  <si>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</si>
  <si>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</si>
  <si>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</si>
  <si>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</si>
  <si>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</si>
  <si>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</si>
  <si>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</si>
  <si>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</si>
  <si>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</si>
  <si>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</si>
  <si>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</si>
  <si>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</si>
  <si>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</si>
  <si>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</si>
  <si>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</si>
  <si>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</si>
  <si>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</si>
  <si>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</si>
  <si>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</si>
  <si>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</si>
  <si>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</si>
  <si>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</si>
  <si>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</si>
  <si>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</si>
  <si>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</si>
  <si>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</si>
  <si>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</si>
  <si>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</si>
  <si>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</si>
  <si>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</si>
  <si>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</si>
  <si>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</si>
  <si>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</si>
  <si>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</si>
  <si>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</si>
  <si>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</si>
  <si>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</si>
  <si>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</si>
  <si>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</si>
  <si>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</si>
  <si>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</si>
  <si>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</si>
  <si>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</si>
  <si>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</si>
  <si>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</si>
  <si>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</si>
  <si>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</si>
  <si>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</si>
  <si>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</si>
  <si>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</si>
  <si>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</si>
  <si>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</si>
  <si>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</si>
  <si>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</si>
  <si>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</si>
  <si>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</si>
  <si>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</si>
  <si>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</si>
  <si>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</si>
  <si>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</si>
  <si>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</si>
  <si>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</si>
  <si>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</si>
  <si>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</si>
  <si>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</si>
  <si>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</si>
  <si>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</si>
  <si>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</si>
  <si>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</si>
  <si>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</si>
  <si>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</si>
  <si>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</si>
  <si>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</si>
  <si>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</si>
  <si>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</si>
  <si>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</si>
  <si>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</si>
  <si>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</si>
  <si>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</si>
  <si>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</si>
  <si>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</si>
  <si>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</si>
  <si>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</si>
  <si>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</si>
  <si>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</si>
  <si>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</si>
  <si>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</si>
  <si>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</si>
  <si>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</si>
  <si>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</si>
  <si>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</si>
  <si>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</si>
  <si>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</si>
  <si>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</si>
  <si>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</si>
  <si>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</si>
  <si>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</si>
  <si>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</si>
  <si>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</si>
  <si>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</si>
  <si>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</si>
  <si>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</si>
  <si>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</si>
  <si>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</si>
  <si>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</si>
  <si>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</si>
  <si>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</si>
  <si>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</si>
  <si>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</si>
  <si>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</si>
  <si>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</si>
  <si>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</si>
  <si>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</si>
  <si>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</si>
  <si>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</si>
  <si>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</si>
  <si>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</si>
  <si>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</si>
  <si>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</si>
  <si>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</si>
  <si>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</si>
  <si>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</si>
  <si>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</si>
  <si>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</si>
  <si>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</si>
  <si>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</si>
  <si>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</si>
  <si>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</si>
  <si>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</si>
  <si>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</si>
  <si>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</si>
  <si>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</si>
  <si>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</si>
  <si>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</si>
  <si>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</si>
  <si>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</si>
  <si>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</si>
  <si>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</si>
  <si>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</si>
  <si>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</si>
  <si>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</si>
  <si>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</si>
  <si>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</si>
  <si>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</si>
  <si>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</si>
  <si>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</si>
  <si>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</si>
  <si>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</si>
  <si>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</si>
  <si>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</si>
  <si>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</si>
  <si>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</si>
  <si>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</si>
  <si>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</si>
  <si>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</si>
  <si>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</si>
  <si>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</si>
  <si>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</si>
  <si>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</si>
  <si>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</si>
  <si>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</si>
  <si>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</si>
  <si>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</si>
  <si>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</si>
  <si>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</si>
  <si>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</si>
  <si>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</si>
  <si>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</si>
  <si>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</si>
  <si>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</si>
  <si>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</si>
  <si>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</si>
  <si>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</si>
  <si>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</si>
  <si>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</si>
  <si>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</si>
  <si>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</si>
  <si>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</si>
  <si>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</si>
  <si>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</si>
  <si>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</si>
  <si>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</si>
  <si>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</si>
  <si>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</si>
  <si>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</si>
  <si>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</si>
  <si>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</si>
  <si>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</si>
  <si>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</si>
  <si>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</si>
  <si>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</si>
  <si>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</si>
  <si>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</si>
  <si>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</si>
  <si>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</si>
  <si>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</si>
  <si>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</si>
  <si>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</si>
  <si>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</si>
  <si>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</si>
  <si>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</si>
  <si>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</si>
  <si>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</si>
  <si>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</si>
  <si>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</si>
  <si>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</si>
  <si>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</si>
  <si>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</si>
  <si>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</si>
  <si>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</si>
  <si>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</si>
  <si>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</si>
  <si>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</si>
  <si>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</si>
  <si>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</si>
  <si>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</si>
  <si>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</si>
  <si>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</si>
  <si>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</si>
  <si>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</si>
  <si>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</si>
  <si>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</si>
  <si>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</si>
  <si>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</si>
  <si>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</si>
  <si>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</si>
  <si>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</si>
  <si>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</si>
  <si>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</si>
  <si>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</si>
  <si>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</si>
  <si>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</si>
  <si>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</si>
  <si>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</si>
  <si>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</si>
  <si>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</si>
  <si>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</si>
  <si>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</si>
  <si>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</si>
  <si>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</si>
  <si>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</si>
  <si>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</si>
  <si>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</si>
  <si>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</si>
  <si>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</si>
  <si>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</si>
  <si>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</si>
  <si>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</si>
  <si>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</si>
  <si>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</si>
  <si>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</si>
  <si>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</si>
  <si>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</si>
  <si>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</si>
  <si>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</si>
  <si>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</si>
  <si>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</si>
  <si>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</si>
  <si>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</si>
  <si>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</si>
  <si>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</si>
  <si>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</si>
  <si>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</si>
  <si>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</si>
  <si>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</si>
  <si>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</si>
  <si>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</si>
  <si>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</si>
  <si>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</si>
  <si>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</si>
  <si>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</si>
  <si>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</si>
  <si>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</si>
  <si>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</si>
  <si>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</si>
  <si>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</si>
  <si>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</si>
  <si>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</si>
  <si>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</si>
  <si>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</si>
  <si>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</si>
  <si>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</si>
  <si>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</si>
  <si>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</si>
  <si>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</si>
  <si>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</si>
  <si>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</si>
  <si>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</si>
  <si>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</si>
  <si>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</si>
  <si>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</si>
  <si>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</si>
  <si>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</si>
  <si>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</si>
  <si>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</si>
  <si>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</si>
  <si>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</si>
  <si>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</si>
  <si>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</si>
  <si>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</si>
  <si>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</si>
  <si>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</si>
  <si>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</si>
  <si>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</si>
  <si>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</si>
  <si>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</si>
  <si>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</si>
  <si>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</si>
  <si>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</si>
  <si>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</si>
  <si>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</si>
  <si>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</si>
  <si>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</si>
  <si>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</si>
  <si>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</si>
  <si>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</si>
  <si>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</si>
  <si>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</si>
  <si>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</si>
  <si>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</si>
  <si>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</si>
  <si>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</si>
  <si>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</si>
  <si>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</si>
  <si>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</si>
  <si>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</si>
  <si>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</si>
  <si>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</si>
  <si>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</si>
  <si>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</si>
  <si>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</si>
  <si>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</si>
  <si>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</si>
  <si>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</si>
  <si>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</si>
  <si>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</si>
  <si>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</si>
  <si>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</si>
  <si>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</si>
  <si>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</si>
  <si>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</si>
  <si>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</si>
  <si>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</si>
  <si>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</si>
  <si>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</si>
  <si>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</si>
  <si>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</si>
  <si>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</si>
  <si>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</si>
  <si>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</si>
  <si>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</si>
  <si>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</si>
  <si>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</si>
  <si>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</si>
  <si>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</si>
  <si>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</si>
  <si>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</si>
  <si>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</si>
  <si>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</si>
  <si>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</si>
  <si>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</si>
  <si>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</si>
  <si>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</si>
  <si>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</si>
  <si>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</si>
  <si>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</si>
  <si>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</si>
  <si>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</si>
  <si>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</si>
  <si>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</si>
  <si>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</si>
  <si>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</si>
  <si>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</si>
  <si>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</si>
  <si>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</si>
  <si>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</si>
  <si>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</si>
  <si>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</si>
  <si>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</si>
  <si>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</si>
  <si>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</si>
  <si>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</si>
  <si>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</si>
  <si>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</si>
  <si>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</si>
  <si>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</si>
  <si>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</si>
  <si>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</si>
  <si>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</si>
  <si>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</si>
  <si>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</si>
  <si>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</si>
  <si>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</si>
  <si>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</si>
  <si>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</si>
  <si>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</si>
  <si>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</si>
  <si>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</si>
  <si>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</si>
  <si>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</si>
  <si>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</si>
  <si>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</si>
  <si>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</si>
  <si>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</si>
  <si>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</si>
  <si>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</si>
  <si>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</si>
  <si>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</si>
  <si>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</si>
  <si>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</si>
  <si>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</si>
  <si>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</si>
  <si>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</si>
  <si>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</si>
  <si>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</si>
  <si>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</si>
  <si>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</si>
  <si>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</si>
  <si>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</si>
  <si>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</si>
  <si>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</si>
  <si>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</si>
  <si>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</si>
  <si>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</si>
  <si>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</si>
  <si>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</si>
  <si>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</si>
  <si>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</si>
  <si>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</si>
  <si>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</si>
  <si>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</si>
  <si>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</si>
  <si>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</si>
  <si>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</si>
  <si>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</si>
  <si>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</si>
  <si>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</si>
  <si>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</si>
  <si>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</si>
  <si>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</si>
  <si>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</si>
  <si>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</si>
  <si>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</si>
  <si>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</si>
  <si>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</si>
  <si>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</si>
  <si>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</si>
  <si>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</si>
  <si>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</si>
  <si>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</si>
  <si>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</si>
  <si>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</si>
  <si>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</si>
  <si>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</si>
  <si>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</si>
  <si>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</si>
  <si>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</si>
  <si>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</si>
  <si>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</si>
  <si>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</si>
  <si>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</si>
  <si>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</si>
  <si>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</si>
  <si>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</si>
  <si>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</si>
  <si>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</si>
  <si>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</si>
  <si>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</si>
  <si>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</si>
  <si>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</si>
  <si>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</si>
  <si>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</si>
  <si>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</si>
  <si>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</si>
  <si>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</si>
  <si>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</si>
  <si>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</si>
  <si>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</si>
  <si>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</si>
  <si>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</si>
  <si>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</si>
  <si>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</si>
  <si>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</si>
  <si>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</si>
  <si>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</si>
  <si>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</si>
  <si>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</si>
  <si>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</si>
  <si>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</si>
  <si>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</si>
  <si>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</si>
  <si>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</si>
  <si>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</si>
  <si>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</si>
  <si>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</si>
  <si>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</si>
  <si>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</si>
  <si>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</si>
  <si>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</si>
  <si>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</si>
  <si>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</si>
  <si>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</si>
  <si>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</si>
  <si>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</si>
  <si>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</si>
  <si>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</si>
  <si>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</si>
  <si>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</si>
  <si>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</si>
  <si>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</si>
  <si>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</si>
  <si>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</si>
  <si>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</si>
  <si>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</si>
  <si>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</si>
  <si>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</si>
  <si>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</si>
  <si>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</si>
  <si>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</si>
  <si>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</si>
  <si>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</si>
  <si>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</si>
  <si>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</si>
  <si>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</si>
  <si>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</si>
  <si>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</si>
  <si>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</si>
  <si>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</si>
  <si>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</si>
  <si>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</si>
  <si>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</si>
  <si>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</si>
  <si>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</si>
  <si>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</si>
  <si>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</si>
  <si>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</si>
  <si>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</si>
  <si>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</si>
  <si>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</si>
  <si>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</si>
  <si>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</si>
  <si>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</si>
  <si>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</si>
  <si>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</si>
  <si>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</si>
  <si>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</si>
  <si>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</si>
  <si>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</si>
  <si>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</si>
  <si>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</si>
  <si>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</si>
  <si>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</si>
  <si>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</si>
  <si>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</si>
  <si>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</si>
  <si>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</si>
  <si>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</si>
  <si>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</si>
  <si>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</si>
  <si>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</si>
  <si>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</si>
  <si>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</si>
  <si>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</si>
  <si>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</si>
  <si>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</si>
  <si>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</si>
  <si>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</si>
  <si>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</si>
  <si>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</si>
  <si>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</si>
  <si>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</si>
  <si>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</si>
  <si>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</si>
  <si>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</si>
  <si>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</si>
  <si>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</si>
  <si>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</si>
  <si>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</si>
  <si>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</si>
  <si>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</si>
  <si>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</si>
  <si>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</si>
  <si>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</si>
  <si>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</si>
  <si>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</si>
  <si>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</si>
  <si>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</si>
  <si>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</si>
  <si>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</si>
  <si>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</si>
  <si>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</si>
  <si>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</si>
  <si>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</si>
  <si>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</si>
  <si>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</si>
  <si>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</si>
  <si>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</si>
  <si>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</si>
  <si>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</si>
  <si>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</si>
  <si>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</si>
  <si>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</si>
  <si>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</si>
  <si>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</si>
  <si>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</si>
  <si>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</si>
  <si>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</si>
  <si>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</si>
  <si>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</si>
  <si>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</si>
  <si>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</si>
  <si>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</si>
  <si>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</si>
  <si>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</si>
  <si>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</si>
  <si>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</si>
  <si>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</si>
  <si>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</si>
  <si>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</si>
  <si>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</si>
  <si>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</si>
  <si>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</si>
  <si>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</si>
  <si>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</si>
  <si>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</si>
  <si>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</si>
  <si>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</si>
  <si>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</si>
  <si>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</si>
  <si>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</si>
  <si>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</si>
  <si>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</si>
  <si>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</si>
  <si>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</si>
  <si>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</si>
  <si>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</si>
  <si>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</si>
  <si>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</si>
  <si>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</si>
  <si>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</si>
  <si>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</si>
  <si>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</si>
  <si>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</si>
  <si>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</si>
  <si>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</si>
  <si>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</si>
  <si>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</si>
  <si>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</si>
  <si>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</si>
  <si>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</si>
  <si>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</si>
  <si>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</si>
  <si>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</si>
  <si>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</si>
  <si>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</si>
  <si>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</si>
  <si>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</si>
  <si>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</si>
  <si>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</si>
  <si>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</si>
  <si>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</si>
  <si>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</si>
  <si>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</si>
  <si>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</si>
  <si>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</si>
  <si>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</si>
  <si>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</si>
  <si>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</si>
  <si>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</si>
  <si>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</si>
  <si>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</si>
  <si>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</si>
  <si>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</si>
  <si>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</si>
  <si>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</si>
  <si>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</si>
  <si>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</si>
  <si>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</si>
  <si>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</si>
  <si>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</si>
  <si>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</si>
  <si>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</si>
  <si>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</si>
  <si>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</si>
  <si>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</si>
  <si>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</si>
  <si>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</si>
  <si>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</si>
  <si>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</si>
  <si>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</si>
  <si>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</si>
  <si>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</si>
  <si>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</si>
  <si>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</si>
  <si>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</si>
  <si>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</si>
  <si>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</si>
  <si>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</si>
  <si>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</si>
  <si>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</si>
  <si>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</si>
  <si>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</si>
  <si>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</si>
  <si>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</si>
  <si>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</si>
  <si>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</si>
  <si>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</si>
  <si>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</si>
  <si>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</si>
  <si>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</si>
  <si>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</si>
  <si>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</si>
  <si>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</si>
  <si>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</si>
  <si>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</si>
  <si>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</si>
  <si>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</si>
  <si>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</si>
  <si>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</si>
  <si>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</si>
  <si>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</si>
  <si>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</si>
  <si>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</si>
  <si>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</si>
  <si>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</si>
  <si>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</si>
  <si>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</si>
  <si>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</si>
  <si>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</si>
  <si>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</si>
  <si>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</si>
  <si>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</si>
  <si>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</si>
  <si>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</si>
  <si>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</si>
  <si>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</si>
  <si>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</si>
  <si>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</si>
  <si>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</si>
  <si>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</si>
  <si>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</si>
  <si>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</si>
  <si>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</si>
  <si>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</si>
  <si>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</si>
  <si>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</si>
  <si>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</si>
  <si>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</si>
  <si>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</si>
  <si>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</si>
  <si>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</si>
  <si>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</si>
  <si>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</si>
  <si>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</si>
  <si>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</si>
  <si>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</si>
  <si>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</si>
  <si>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</si>
  <si>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</si>
  <si>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</si>
  <si>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</si>
  <si>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</si>
  <si>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</si>
  <si>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</si>
  <si>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</si>
  <si>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</si>
  <si>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</si>
  <si>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</si>
  <si>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</si>
  <si>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</si>
  <si>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</si>
  <si>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</si>
  <si>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</si>
  <si>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</si>
  <si>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</si>
  <si>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</si>
  <si>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</si>
  <si>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</si>
  <si>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</si>
  <si>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</si>
  <si>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</si>
  <si>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</si>
  <si>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</si>
  <si>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</si>
  <si>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</si>
  <si>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</si>
  <si>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</si>
  <si>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</si>
  <si>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</si>
  <si>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</si>
  <si>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</si>
  <si>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</si>
  <si>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</si>
  <si>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</si>
  <si>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</si>
  <si>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</si>
  <si>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</si>
  <si>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</si>
  <si>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</si>
  <si>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</si>
  <si>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</si>
  <si>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</si>
  <si>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</si>
  <si>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</si>
  <si>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</si>
  <si>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</si>
  <si>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</si>
  <si>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</si>
  <si>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</si>
  <si>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</si>
  <si>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</si>
  <si>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</si>
  <si>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</si>
  <si>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</si>
  <si>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</si>
  <si>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</si>
  <si>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</si>
  <si>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</si>
  <si>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</si>
  <si>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</si>
  <si>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</si>
  <si>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</si>
  <si>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</si>
  <si>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</si>
  <si>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</si>
  <si>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</si>
  <si>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</si>
  <si>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</si>
  <si>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</si>
  <si>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</si>
  <si>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</si>
  <si>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</si>
  <si>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</si>
  <si>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</si>
  <si>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</si>
  <si>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</si>
  <si>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</si>
  <si>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</si>
  <si>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</si>
  <si>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</si>
  <si>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</si>
  <si>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</si>
  <si>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</si>
  <si>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</si>
  <si>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</si>
  <si>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</si>
  <si>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</si>
  <si>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</si>
  <si>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</si>
  <si>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</si>
  <si>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</si>
  <si>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</si>
  <si>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</si>
  <si>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</si>
  <si>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</si>
  <si>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</si>
  <si>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</si>
  <si>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</si>
  <si>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</si>
  <si>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</si>
  <si>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</si>
  <si>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</si>
  <si>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</si>
  <si>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</si>
  <si>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</si>
  <si>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</si>
  <si>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</si>
  <si>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</si>
  <si>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</si>
  <si>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</si>
  <si>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</si>
  <si>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</si>
  <si>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</si>
  <si>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</si>
  <si>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</si>
  <si>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</si>
  <si>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</si>
  <si>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</si>
  <si>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</si>
  <si>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</si>
  <si>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</si>
  <si>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</si>
  <si>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</si>
  <si>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</si>
  <si>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</si>
  <si>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</si>
  <si>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</si>
  <si>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</si>
  <si>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</si>
  <si>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</si>
  <si>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</si>
  <si>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</si>
  <si>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</si>
  <si>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</si>
  <si>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</si>
  <si>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</si>
  <si>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</si>
  <si>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</si>
  <si>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</si>
  <si>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</si>
  <si>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</si>
  <si>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</si>
  <si>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</si>
  <si>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</si>
  <si>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</si>
  <si>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</si>
  <si>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</si>
  <si>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</si>
  <si>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</si>
  <si>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</si>
  <si>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</si>
  <si>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</si>
  <si>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</si>
  <si>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</si>
  <si>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</si>
  <si>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</si>
  <si>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</si>
  <si>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</si>
  <si>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</si>
  <si>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</si>
  <si>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</si>
  <si>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</si>
  <si>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</si>
  <si>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</si>
  <si>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</si>
  <si>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</si>
  <si>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</si>
  <si>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</si>
  <si>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</si>
  <si>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</si>
  <si>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</si>
  <si>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</si>
  <si>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</si>
  <si>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</si>
  <si>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</si>
  <si>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</si>
  <si>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</si>
  <si>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</si>
  <si>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</si>
  <si>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</si>
  <si>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</si>
  <si>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</si>
  <si>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</si>
  <si>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</si>
  <si>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</si>
  <si>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</si>
  <si>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</si>
  <si>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</si>
  <si>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</si>
  <si>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</si>
  <si>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</si>
  <si>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</si>
  <si>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</si>
  <si>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</si>
  <si>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</si>
  <si>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</si>
  <si>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</si>
  <si>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</si>
  <si>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</si>
  <si>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</si>
  <si>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</si>
  <si>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</si>
  <si>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</si>
  <si>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</si>
  <si>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</si>
  <si>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</si>
  <si>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</si>
  <si>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</si>
  <si>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</si>
  <si>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</si>
  <si>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</si>
  <si>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</si>
  <si>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</si>
  <si>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</si>
  <si>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</si>
  <si>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</si>
  <si>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</si>
  <si>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</si>
  <si>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</si>
  <si>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</si>
  <si>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</si>
  <si>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</si>
  <si>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</si>
  <si>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</si>
  <si>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</si>
  <si>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</si>
  <si>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</si>
  <si>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</si>
  <si>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</si>
  <si>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</si>
  <si>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</si>
  <si>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</si>
  <si>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</si>
  <si>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</si>
  <si>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</si>
  <si>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</si>
  <si>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</si>
  <si>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</si>
  <si>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</si>
  <si>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</si>
  <si>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</si>
  <si>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</si>
  <si>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</si>
  <si>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</si>
  <si>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</si>
  <si>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</si>
  <si>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</si>
  <si>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</si>
  <si>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</si>
  <si>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</si>
  <si>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</si>
  <si>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</si>
  <si>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</si>
  <si>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</si>
  <si>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</si>
  <si>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</si>
  <si>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</si>
  <si>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</si>
  <si>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</si>
  <si>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</si>
  <si>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</si>
  <si>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</si>
  <si>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</si>
  <si>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</si>
  <si>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</si>
  <si>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</si>
  <si>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</si>
  <si>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</si>
  <si>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</si>
  <si>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</si>
  <si>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</si>
  <si>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</si>
  <si>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</si>
  <si>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</si>
  <si>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</si>
  <si>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</si>
  <si>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</si>
  <si>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</si>
  <si>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</si>
  <si>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</si>
  <si>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</si>
  <si>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</si>
  <si>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</si>
  <si>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</si>
  <si>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</si>
  <si>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</si>
  <si>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</si>
  <si>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</si>
  <si>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</si>
  <si>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</si>
  <si>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</si>
  <si>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</si>
  <si>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</si>
  <si>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</si>
  <si>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</si>
  <si>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</si>
  <si>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</si>
  <si>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</si>
  <si>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</si>
  <si>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</si>
  <si>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</si>
  <si>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</si>
  <si>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</si>
  <si>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</si>
  <si>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</si>
  <si>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</si>
  <si>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</si>
  <si>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</si>
  <si>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</si>
  <si>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</si>
  <si>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</si>
  <si>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</si>
  <si>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</si>
  <si>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</si>
  <si>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</si>
  <si>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</si>
  <si>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</si>
  <si>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</si>
  <si>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</si>
  <si>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</si>
  <si>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</si>
  <si>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</si>
  <si>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</si>
  <si>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</si>
  <si>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</si>
  <si>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</si>
  <si>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</si>
  <si>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</si>
  <si>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</si>
  <si>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</si>
  <si>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</si>
  <si>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</si>
  <si>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</si>
  <si>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</si>
  <si>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</si>
  <si>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</si>
  <si>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</si>
  <si>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</si>
  <si>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</si>
  <si>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</si>
  <si>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</si>
  <si>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</si>
  <si>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</si>
  <si>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</si>
  <si>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</si>
  <si>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</si>
  <si>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</si>
  <si>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</si>
  <si>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</si>
  <si>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</si>
  <si>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</si>
  <si>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</si>
  <si>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</si>
  <si>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</si>
  <si>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</si>
  <si>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</si>
  <si>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</si>
  <si>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</si>
  <si>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</si>
  <si>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</si>
  <si>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</si>
  <si>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</si>
  <si>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</si>
  <si>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</si>
  <si>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</si>
  <si>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</si>
  <si>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</si>
  <si>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</si>
  <si>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</si>
  <si>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</si>
  <si>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</si>
  <si>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</si>
  <si>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</si>
  <si>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</si>
  <si>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</si>
  <si>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</si>
  <si>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</si>
  <si>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</si>
  <si>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</si>
  <si>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</si>
  <si>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</si>
  <si>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</si>
  <si>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</si>
  <si>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</si>
  <si>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</si>
  <si>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</si>
  <si>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</si>
  <si>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</si>
  <si>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</si>
  <si>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</si>
  <si>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</si>
  <si>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</si>
  <si>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</si>
  <si>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</si>
  <si>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</si>
  <si>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</si>
  <si>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</si>
  <si>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</si>
  <si>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</si>
  <si>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</si>
  <si>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</si>
  <si>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</si>
  <si>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</si>
  <si>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</si>
  <si>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</si>
  <si>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</si>
  <si>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</si>
  <si>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</si>
  <si>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</si>
  <si>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</si>
  <si>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</si>
  <si>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</si>
  <si>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</si>
  <si>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</si>
  <si>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</si>
  <si>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</si>
  <si>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</si>
  <si>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</si>
  <si>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</si>
  <si>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</si>
  <si>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</si>
  <si>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</si>
  <si>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</si>
  <si>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</si>
  <si>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</si>
  <si>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</si>
  <si>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</si>
  <si>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</si>
  <si>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</si>
  <si>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</si>
  <si>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</si>
  <si>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</si>
  <si>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</si>
  <si>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</si>
  <si>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</si>
  <si>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</si>
  <si>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</si>
  <si>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</si>
  <si>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</si>
  <si>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</si>
  <si>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</si>
  <si>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</si>
  <si>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</si>
  <si>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</si>
  <si>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</si>
  <si>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</si>
  <si>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</si>
  <si>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</si>
  <si>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</si>
  <si>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</si>
  <si>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</si>
  <si>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</si>
  <si>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</si>
  <si>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</si>
  <si>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</si>
  <si>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</si>
  <si>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</si>
  <si>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</si>
  <si>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</si>
  <si>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</si>
  <si>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</si>
  <si>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</si>
  <si>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</si>
  <si>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</si>
  <si>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</si>
  <si>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</si>
  <si>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</si>
  <si>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</si>
  <si>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</si>
  <si>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</si>
  <si>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</si>
  <si>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</si>
  <si>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</si>
  <si>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</si>
  <si>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</si>
  <si>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</si>
  <si>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</si>
  <si>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</si>
  <si>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</si>
  <si>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</si>
  <si>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</si>
  <si>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</si>
  <si>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</si>
  <si>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</si>
  <si>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</si>
  <si>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</si>
  <si>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</si>
  <si>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</si>
  <si>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</si>
  <si>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</si>
  <si>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</si>
  <si>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</si>
  <si>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</si>
  <si>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</si>
  <si>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</si>
  <si>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</si>
  <si>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</si>
  <si>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</si>
  <si>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</si>
  <si>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</si>
  <si>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</si>
  <si>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</si>
  <si>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</si>
  <si>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</si>
  <si>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</si>
  <si>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</si>
  <si>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</si>
  <si>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</si>
  <si>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</si>
  <si>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</si>
  <si>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</si>
  <si>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</si>
  <si>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</si>
  <si>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</si>
  <si>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</si>
  <si>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</si>
  <si>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</si>
  <si>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</si>
  <si>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</si>
  <si>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</si>
  <si>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</si>
  <si>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</si>
  <si>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</si>
  <si>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</si>
  <si>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</si>
  <si>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</si>
  <si>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</si>
  <si>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</si>
  <si>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</si>
  <si>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</si>
  <si>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</si>
  <si>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</si>
  <si>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</si>
  <si>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</si>
  <si>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</si>
  <si>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</si>
  <si>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</si>
  <si>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</si>
  <si>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</si>
  <si>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</si>
  <si>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</si>
  <si>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</si>
  <si>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</si>
  <si>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</si>
  <si>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</si>
  <si>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</si>
  <si>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</si>
  <si>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</si>
  <si>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</si>
  <si>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</si>
  <si>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</si>
  <si>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</si>
  <si>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</si>
  <si>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</si>
  <si>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</si>
  <si>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</si>
  <si>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</si>
  <si>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</si>
  <si>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</si>
  <si>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</si>
  <si>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</si>
  <si>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</si>
  <si>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</si>
  <si>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</si>
  <si>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</si>
  <si>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</si>
  <si>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</si>
  <si>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</si>
  <si>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</si>
  <si>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</si>
  <si>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</si>
  <si>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</si>
  <si>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</si>
  <si>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</si>
  <si>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</si>
  <si>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</si>
  <si>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</si>
  <si>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</si>
  <si>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</si>
  <si>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</si>
  <si>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</si>
  <si>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</si>
  <si>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</si>
  <si>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</si>
  <si>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</si>
  <si>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</si>
  <si>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</si>
  <si>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</si>
  <si>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</si>
  <si>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</si>
  <si>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</si>
  <si>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</si>
  <si>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</si>
  <si>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</si>
  <si>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</si>
  <si>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</si>
  <si>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</si>
  <si>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</si>
  <si>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</si>
  <si>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</si>
  <si>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</si>
  <si>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</si>
  <si>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</si>
  <si>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</si>
  <si>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</si>
  <si>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</si>
  <si>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</si>
  <si>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</si>
  <si>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</si>
  <si>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</si>
  <si>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</si>
  <si>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</si>
  <si>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</si>
  <si>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</si>
  <si>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</si>
  <si>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</si>
  <si>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</si>
  <si>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</si>
  <si>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</si>
  <si>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</si>
  <si>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</si>
  <si>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</si>
  <si>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</si>
  <si>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</si>
  <si>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</si>
  <si>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</si>
  <si>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</si>
  <si>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</si>
  <si>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</si>
  <si>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</si>
  <si>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</si>
  <si>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</si>
  <si>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</si>
  <si>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</si>
  <si>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</si>
  <si>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</si>
  <si>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</si>
  <si>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</si>
  <si>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</si>
  <si>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</si>
  <si>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</si>
  <si>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</si>
  <si>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</si>
  <si>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</si>
  <si>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</si>
  <si>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</si>
  <si>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</si>
  <si>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</si>
  <si>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</si>
  <si>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</si>
  <si>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</si>
  <si>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</si>
  <si>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</si>
  <si>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</si>
  <si>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</si>
  <si>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</si>
  <si>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</si>
  <si>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</si>
  <si>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</si>
  <si>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</si>
  <si>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</si>
  <si>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</si>
  <si>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</si>
  <si>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</si>
  <si>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</si>
  <si>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</si>
  <si>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</si>
  <si>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</si>
  <si>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</si>
  <si>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</si>
  <si>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</si>
  <si>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</si>
  <si>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</si>
  <si>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</si>
  <si>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</si>
  <si>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</si>
  <si>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</si>
  <si>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</si>
  <si>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</si>
  <si>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</si>
  <si>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</si>
  <si>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</si>
  <si>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</si>
  <si>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</si>
  <si>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</si>
  <si>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</si>
  <si>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</si>
  <si>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</si>
  <si>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</si>
  <si>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</si>
  <si>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</si>
  <si>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</si>
  <si>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</si>
  <si>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</si>
  <si>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</si>
  <si>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</si>
  <si>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</si>
  <si>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</si>
  <si>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</si>
  <si>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</si>
  <si>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</si>
  <si>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</si>
  <si>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</si>
  <si>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</si>
  <si>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</si>
  <si>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</si>
  <si>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</si>
  <si>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</si>
  <si>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</si>
  <si>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</si>
  <si>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</si>
  <si>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</si>
  <si>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</si>
  <si>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</si>
  <si>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</si>
  <si>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</si>
  <si>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</si>
  <si>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</si>
  <si>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</si>
  <si>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</si>
  <si>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</si>
  <si>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</si>
  <si>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</si>
  <si>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</si>
  <si>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</si>
  <si>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</si>
  <si>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</si>
  <si>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</si>
  <si>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</si>
  <si>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</si>
  <si>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</si>
  <si>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</si>
  <si>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</si>
  <si>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</si>
  <si>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</si>
  <si>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</si>
  <si>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</si>
  <si>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</si>
  <si>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</si>
  <si>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</si>
  <si>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</si>
  <si>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</si>
  <si>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</si>
  <si>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</si>
  <si>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</si>
  <si>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</si>
  <si>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</si>
  <si>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</si>
  <si>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</si>
  <si>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</si>
  <si>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</si>
  <si>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</si>
  <si>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</si>
  <si>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</si>
  <si>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</si>
  <si>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</si>
  <si>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</si>
  <si>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</si>
  <si>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</si>
  <si>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</si>
  <si>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</si>
  <si>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</si>
  <si>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</si>
  <si>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</si>
  <si>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</si>
  <si>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</si>
  <si>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</si>
  <si>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</si>
  <si>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</si>
  <si>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</si>
  <si>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</si>
  <si>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</si>
  <si>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</si>
  <si>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</si>
  <si>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</si>
  <si>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</si>
  <si>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</si>
  <si>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</si>
  <si>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</si>
  <si>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</si>
  <si>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</si>
  <si>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</si>
  <si>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</si>
  <si>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</si>
  <si>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</si>
  <si>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</si>
  <si>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</si>
  <si>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</si>
  <si>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</si>
  <si>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</si>
  <si>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</si>
  <si>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</si>
  <si>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</si>
  <si>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</si>
  <si>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</si>
  <si>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</si>
  <si>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</si>
  <si>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</si>
  <si>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</si>
  <si>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</si>
  <si>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</si>
  <si>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</si>
  <si>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</si>
  <si>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</si>
  <si>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</si>
  <si>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</si>
  <si>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</si>
  <si>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</si>
  <si>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</si>
  <si>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</si>
  <si>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</si>
  <si>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</si>
  <si>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</si>
  <si>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</si>
  <si>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</si>
  <si>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</si>
  <si>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</si>
  <si>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</si>
  <si>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</si>
  <si>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</si>
  <si>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</si>
  <si>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</si>
  <si>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</si>
  <si>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</si>
  <si>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</si>
  <si>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</si>
  <si>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</si>
  <si>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</si>
  <si>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</si>
  <si>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</si>
  <si>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</si>
  <si>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</si>
  <si>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</si>
  <si>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</si>
  <si>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</si>
  <si>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</si>
  <si>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</si>
  <si>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</si>
  <si>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</si>
  <si>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</si>
  <si>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</si>
  <si>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</si>
  <si>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</si>
  <si>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</si>
  <si>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</si>
  <si>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</si>
  <si>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</si>
  <si>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</si>
  <si>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</si>
  <si>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</si>
  <si>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</si>
  <si>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</si>
  <si>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</si>
  <si>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</si>
  <si>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</si>
  <si>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</si>
  <si>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</si>
  <si>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</si>
  <si>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</si>
  <si>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</si>
  <si>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</si>
  <si>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</si>
  <si>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</si>
  <si>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</si>
  <si>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</si>
  <si>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</si>
  <si>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</si>
  <si>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</si>
  <si>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</si>
  <si>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</si>
  <si>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</si>
  <si>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</si>
  <si>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</si>
  <si>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</si>
  <si>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</si>
  <si>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</si>
  <si>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</si>
  <si>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</si>
  <si>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</si>
  <si>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</si>
  <si>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</si>
  <si>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</si>
  <si>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</si>
  <si>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</si>
  <si>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</si>
  <si>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</si>
  <si>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</si>
  <si>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</si>
  <si>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</si>
  <si>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</si>
  <si>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</si>
  <si>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</si>
  <si>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</si>
  <si>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</si>
  <si>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</si>
  <si>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</si>
  <si>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</si>
  <si>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</si>
  <si>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</si>
  <si>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</si>
  <si>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</si>
  <si>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</si>
  <si>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</si>
  <si>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</si>
  <si>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</si>
  <si>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</si>
  <si>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</si>
  <si>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</si>
  <si>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</si>
  <si>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</si>
  <si>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</si>
  <si>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</si>
  <si>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</si>
  <si>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</si>
  <si>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</si>
  <si>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</si>
  <si>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</si>
  <si>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</si>
  <si>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</si>
  <si>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</si>
  <si>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</si>
  <si>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</si>
  <si>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</si>
  <si>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</si>
  <si>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</si>
  <si>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</si>
  <si>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</si>
  <si>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</si>
  <si>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</si>
  <si>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</si>
  <si>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</si>
  <si>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</si>
  <si>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</si>
  <si>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</si>
  <si>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</si>
  <si>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</si>
  <si>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</si>
  <si>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</si>
  <si>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</si>
  <si>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</si>
  <si>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</si>
  <si>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</si>
  <si>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</si>
  <si>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</si>
  <si>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</si>
  <si>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</si>
  <si>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</si>
  <si>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</si>
  <si>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</si>
  <si>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</si>
  <si>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</si>
  <si>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</si>
  <si>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</si>
  <si>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</si>
  <si>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</si>
  <si>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</si>
  <si>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</si>
  <si>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</si>
  <si>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</si>
  <si>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</si>
  <si>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</si>
  <si>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</si>
  <si>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</si>
  <si>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</si>
  <si>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</si>
  <si>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</si>
  <si>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</si>
  <si>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</si>
  <si>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</si>
  <si>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</si>
  <si>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</si>
  <si>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</si>
  <si>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</si>
  <si>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</si>
  <si>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</si>
  <si>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</si>
  <si>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</si>
  <si>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</si>
  <si>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</si>
  <si>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</si>
  <si>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</si>
  <si>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</si>
  <si>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</si>
  <si>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</si>
  <si>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</si>
  <si>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</si>
  <si>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</si>
  <si>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</si>
  <si>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</si>
  <si>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</si>
  <si>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</si>
  <si>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</si>
  <si>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</si>
  <si>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</si>
  <si>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</si>
  <si>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</si>
  <si>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</si>
  <si>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</si>
  <si>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</si>
  <si>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</si>
  <si>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</si>
  <si>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</si>
  <si>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</si>
  <si>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</si>
  <si>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</si>
  <si>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</si>
  <si>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</si>
  <si>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</si>
  <si>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</si>
  <si>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</si>
  <si>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</si>
  <si>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</si>
  <si>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</si>
  <si>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</si>
  <si>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</si>
  <si>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</si>
  <si>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</si>
  <si>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</si>
  <si>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</si>
  <si>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</si>
  <si>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</si>
  <si>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</si>
  <si>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</si>
  <si>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</si>
  <si>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</si>
  <si>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</si>
  <si>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</si>
  <si>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</si>
  <si>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</si>
  <si>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</si>
  <si>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</si>
  <si>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</si>
  <si>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</si>
  <si>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</si>
  <si>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</si>
  <si>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</si>
  <si>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</si>
  <si>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</si>
  <si>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</si>
  <si>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</si>
  <si>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</si>
  <si>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</si>
  <si>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</si>
  <si>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</si>
  <si>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</si>
  <si>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</si>
  <si>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</si>
  <si>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</si>
  <si>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</si>
  <si>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</si>
  <si>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</si>
  <si>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</si>
  <si>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</si>
  <si>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</si>
  <si>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</si>
  <si>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</si>
  <si>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</si>
  <si>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</si>
  <si>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</si>
  <si>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</si>
  <si>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</si>
  <si>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</si>
  <si>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</si>
  <si>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</si>
  <si>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</si>
  <si>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</si>
  <si>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</si>
  <si>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</si>
  <si>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</si>
  <si>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</si>
  <si>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</si>
  <si>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</si>
  <si>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</si>
  <si>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</si>
  <si>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</si>
  <si>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</si>
  <si>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</si>
  <si>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</si>
  <si>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</si>
  <si>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</si>
  <si>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</si>
  <si>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</si>
  <si>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</si>
  <si>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</si>
  <si>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</si>
  <si>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</si>
  <si>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</si>
  <si>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</si>
  <si>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</si>
  <si>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</si>
  <si>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</si>
  <si>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</si>
  <si>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</si>
  <si>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</si>
  <si>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</si>
  <si>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</si>
  <si>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</si>
  <si>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</si>
  <si>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</si>
  <si>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</si>
  <si>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</si>
  <si>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</si>
  <si>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</si>
  <si>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</si>
  <si>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</si>
  <si>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</si>
  <si>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</si>
  <si>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</si>
  <si>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</si>
  <si>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</si>
  <si>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</si>
  <si>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</si>
  <si>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</si>
  <si>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</si>
  <si>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</si>
  <si>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</si>
  <si>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</si>
  <si>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</si>
  <si>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</si>
  <si>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</si>
  <si>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</si>
  <si>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</si>
  <si>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</si>
  <si>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</si>
  <si>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</si>
  <si>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</si>
  <si>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</si>
  <si>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</si>
  <si>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</si>
  <si>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</si>
  <si>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</si>
  <si>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</si>
  <si>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</si>
  <si>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</si>
  <si>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</si>
  <si>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</si>
  <si>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</si>
  <si>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</si>
  <si>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</si>
  <si>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</si>
  <si>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</si>
  <si>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</si>
  <si>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</si>
  <si>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</si>
  <si>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</si>
  <si>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</si>
  <si>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</si>
  <si>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</si>
  <si>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</si>
  <si>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</si>
  <si>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</si>
  <si>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</si>
  <si>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</si>
  <si>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</si>
  <si>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</si>
  <si>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</si>
  <si>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</si>
  <si>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</si>
  <si>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</si>
  <si>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</si>
  <si>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</si>
  <si>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</si>
  <si>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</si>
  <si>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</si>
  <si>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</si>
  <si>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</si>
  <si>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</si>
  <si>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</si>
  <si>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</si>
  <si>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</si>
  <si>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</si>
  <si>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</si>
  <si>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</si>
  <si>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</si>
  <si>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</si>
  <si>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</si>
  <si>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</si>
  <si>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</si>
  <si>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</si>
  <si>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</si>
  <si>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</si>
  <si>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</si>
  <si>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</si>
  <si>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</si>
  <si>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</si>
  <si>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</si>
  <si>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</si>
  <si>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</si>
  <si>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</si>
  <si>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</si>
  <si>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</si>
  <si>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</si>
  <si>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</si>
  <si>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</si>
  <si>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</si>
  <si>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</si>
  <si>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</si>
  <si>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</si>
  <si>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</si>
  <si>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</si>
  <si>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</si>
  <si>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</si>
  <si>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</si>
  <si>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</si>
  <si>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</si>
  <si>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</si>
  <si>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</si>
  <si>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</si>
  <si>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</si>
  <si>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</si>
  <si>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</si>
  <si>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</si>
  <si>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</si>
  <si>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</si>
  <si>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</si>
  <si>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</si>
  <si>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</si>
  <si>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</si>
  <si>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</si>
  <si>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</si>
  <si>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</si>
  <si>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</si>
  <si>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</si>
  <si>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</si>
  <si>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</si>
  <si>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</si>
  <si>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</si>
  <si>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</si>
  <si>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</si>
  <si>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</si>
  <si>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</si>
  <si>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</si>
  <si>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</si>
  <si>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</si>
  <si>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</si>
  <si>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</si>
  <si>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</si>
  <si>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</si>
  <si>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</si>
  <si>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</si>
  <si>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</si>
  <si>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</si>
  <si>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</si>
  <si>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</si>
  <si>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</si>
  <si>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</si>
  <si>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</si>
  <si>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</si>
  <si>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</si>
  <si>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</si>
  <si>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</si>
  <si>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</si>
  <si>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</si>
  <si>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</si>
  <si>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</si>
  <si>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</si>
  <si>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</si>
  <si>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</si>
  <si>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</si>
  <si>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</si>
  <si>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</si>
  <si>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</si>
  <si>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</si>
  <si>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</si>
  <si>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</si>
  <si>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</si>
  <si>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</si>
  <si>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</si>
  <si>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</si>
  <si>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</si>
  <si>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</si>
  <si>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</si>
  <si>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</si>
  <si>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</si>
  <si>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</si>
  <si>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</si>
  <si>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</si>
  <si>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</si>
  <si>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</si>
  <si>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</si>
  <si>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</si>
  <si>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</si>
  <si>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</si>
  <si>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</si>
  <si>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</si>
  <si>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</si>
  <si>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</si>
  <si>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</si>
  <si>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</si>
  <si>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</si>
  <si>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</si>
  <si>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</si>
  <si>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</si>
  <si>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</si>
  <si>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</si>
  <si>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</si>
  <si>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</si>
  <si>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</si>
  <si>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</si>
  <si>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</si>
  <si>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</si>
  <si>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</si>
  <si>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</si>
  <si>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</si>
  <si>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</si>
  <si>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</si>
  <si>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</si>
  <si>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</si>
  <si>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</si>
  <si>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</si>
  <si>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</si>
  <si>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</si>
  <si>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</si>
  <si>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</si>
  <si>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</si>
  <si>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</si>
  <si>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</si>
  <si>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</si>
  <si>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</si>
  <si>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</si>
  <si>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</si>
  <si>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</si>
  <si>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</si>
  <si>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</si>
  <si>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</si>
  <si>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</si>
  <si>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</si>
  <si>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</si>
  <si>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</si>
  <si>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</si>
  <si>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</si>
  <si>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</si>
  <si>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</si>
  <si>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</si>
  <si>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</si>
  <si>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</si>
  <si>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</si>
  <si>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</si>
  <si>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</si>
  <si>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</si>
  <si>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</si>
  <si>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</si>
  <si>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</si>
  <si>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</si>
  <si>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</si>
  <si>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</si>
  <si>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</si>
  <si>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</si>
  <si>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</si>
  <si>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</si>
  <si>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</si>
  <si>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</si>
  <si>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</si>
  <si>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</si>
  <si>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</si>
  <si>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</si>
  <si>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</si>
  <si>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</si>
  <si>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</si>
  <si>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</si>
  <si>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</si>
  <si>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</si>
  <si>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</si>
  <si>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</si>
  <si>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</si>
  <si>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</si>
  <si>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</si>
  <si>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</si>
  <si>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</si>
  <si>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</si>
  <si>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</si>
  <si>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</si>
  <si>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</si>
  <si>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</si>
  <si>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</si>
  <si>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</si>
  <si>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</si>
  <si>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</si>
  <si>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</si>
  <si>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</si>
  <si>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</si>
  <si>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</si>
  <si>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</si>
  <si>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</si>
  <si>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</si>
  <si>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</si>
  <si>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</si>
  <si>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</si>
  <si>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</si>
  <si>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</si>
  <si>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</si>
  <si>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</si>
  <si>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</si>
  <si>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</si>
  <si>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</si>
  <si>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</si>
  <si>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</si>
  <si>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</si>
  <si>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</si>
  <si>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</si>
  <si>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</si>
  <si>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</si>
  <si>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</si>
  <si>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</si>
  <si>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</si>
  <si>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</si>
  <si>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</si>
  <si>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</si>
  <si>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</si>
  <si>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</si>
  <si>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</si>
  <si>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</si>
  <si>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</si>
  <si>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</si>
  <si>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</si>
  <si>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</si>
  <si>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</si>
  <si>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</si>
  <si>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</si>
  <si>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</si>
  <si>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</si>
  <si>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</si>
  <si>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</si>
  <si>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</si>
  <si>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</si>
  <si>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</si>
  <si>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</si>
  <si>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</si>
  <si>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</si>
  <si>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</si>
  <si>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</si>
  <si>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</si>
  <si>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</si>
  <si>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</si>
  <si>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</si>
  <si>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</si>
  <si>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</si>
  <si>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</si>
  <si>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</si>
  <si>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</si>
  <si>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</si>
  <si>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</si>
  <si>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</si>
  <si>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</si>
  <si>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</si>
  <si>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</si>
  <si>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</si>
  <si>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</si>
  <si>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</si>
  <si>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</si>
  <si>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</si>
  <si>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</si>
  <si>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</si>
  <si>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</si>
  <si>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</si>
  <si>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</si>
  <si>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</si>
  <si>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</si>
  <si>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</si>
  <si>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</si>
  <si>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</si>
  <si>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</si>
  <si>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</si>
  <si>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</si>
  <si>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</si>
  <si>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</si>
  <si>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</si>
  <si>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</si>
  <si>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</si>
  <si>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</si>
  <si>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</si>
  <si>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</si>
  <si>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</si>
  <si>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</si>
  <si>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</si>
  <si>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</si>
  <si>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</si>
  <si>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</si>
  <si>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</si>
  <si>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</si>
  <si>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</si>
  <si>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</si>
  <si>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</si>
  <si>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</si>
  <si>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</si>
  <si>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</si>
  <si>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</si>
  <si>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</si>
  <si>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</si>
  <si>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</si>
  <si>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</si>
  <si>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</si>
  <si>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</si>
  <si>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</si>
  <si>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</si>
  <si>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</si>
  <si>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</si>
  <si>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</si>
  <si>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</si>
  <si>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</si>
  <si>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</si>
  <si>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</si>
  <si>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</si>
  <si>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</si>
  <si>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</si>
  <si>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</si>
  <si>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</si>
  <si>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</si>
  <si>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</si>
  <si>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</si>
  <si>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</si>
  <si>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</si>
  <si>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</si>
  <si>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</si>
  <si>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</si>
  <si>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</si>
  <si>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</si>
  <si>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</si>
  <si>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</si>
  <si>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</si>
  <si>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</si>
  <si>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</si>
  <si>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</si>
  <si>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</si>
  <si>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</si>
  <si>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</si>
  <si>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</si>
  <si>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</si>
  <si>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</si>
  <si>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</si>
  <si>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</si>
  <si>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</si>
  <si>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</si>
  <si>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</si>
  <si>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</si>
  <si>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</si>
  <si>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</si>
  <si>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</si>
  <si>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</si>
  <si>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</si>
  <si>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</si>
  <si>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</si>
  <si>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</si>
  <si>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</si>
  <si>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</si>
  <si>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</si>
  <si>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</si>
  <si>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</si>
  <si>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</si>
  <si>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</si>
  <si>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</si>
  <si>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</si>
  <si>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</si>
  <si>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</si>
  <si>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</si>
  <si>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</si>
  <si>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</si>
  <si>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</si>
  <si>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</si>
  <si>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</si>
  <si>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</si>
  <si>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</si>
  <si>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</si>
  <si>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</si>
  <si>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</si>
  <si>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</si>
  <si>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</si>
  <si>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</si>
  <si>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</si>
  <si>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</si>
  <si>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</si>
  <si>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</si>
  <si>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</si>
  <si>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</si>
  <si>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</si>
  <si>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</si>
  <si>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</si>
  <si>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</si>
  <si>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</si>
  <si>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</si>
  <si>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</si>
  <si>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</si>
  <si>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</si>
  <si>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</si>
  <si>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</si>
  <si>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</si>
  <si>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</si>
  <si>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</si>
  <si>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</si>
  <si>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</si>
  <si>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</si>
  <si>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</si>
  <si>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</si>
  <si>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</si>
  <si>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</si>
  <si>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</si>
  <si>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</si>
  <si>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</si>
  <si>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</si>
  <si>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</si>
  <si>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</si>
  <si>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</si>
  <si>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</si>
  <si>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</si>
  <si>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</si>
  <si>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</si>
  <si>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</si>
  <si>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</si>
  <si>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</si>
  <si>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</si>
  <si>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</si>
  <si>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</si>
  <si>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</si>
  <si>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</si>
  <si>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</si>
  <si>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</si>
  <si>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</si>
  <si>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</si>
  <si>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</si>
  <si>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</si>
  <si>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</si>
  <si>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</si>
  <si>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</si>
  <si>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</si>
  <si>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</si>
  <si>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</si>
  <si>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</si>
  <si>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</si>
  <si>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</si>
  <si>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</si>
  <si>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</si>
  <si>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</si>
  <si>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</si>
  <si>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</si>
  <si>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</si>
  <si>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</si>
  <si>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</si>
  <si>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</si>
  <si>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</si>
  <si>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</si>
  <si>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</si>
  <si>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</si>
  <si>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</si>
  <si>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</si>
  <si>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</si>
  <si>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</si>
  <si>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</si>
  <si>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</si>
  <si>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</si>
  <si>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</si>
  <si>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</si>
  <si>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</si>
  <si>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</si>
  <si>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</si>
  <si>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</si>
  <si>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</si>
  <si>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</si>
  <si>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</si>
  <si>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</si>
  <si>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</si>
  <si>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</si>
  <si>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</si>
  <si>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</si>
  <si>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</si>
  <si>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</si>
  <si>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</si>
  <si>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</si>
  <si>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</si>
  <si>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</si>
  <si>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</si>
  <si>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</si>
  <si>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</si>
  <si>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</si>
  <si>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</si>
  <si>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</si>
  <si>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</si>
  <si>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</si>
  <si>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</si>
  <si>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</si>
  <si>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</si>
  <si>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</si>
  <si>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</si>
  <si>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</si>
  <si>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</si>
  <si>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</si>
  <si>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</si>
  <si>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</si>
  <si>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</si>
  <si>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</si>
  <si>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</si>
  <si>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</si>
  <si>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</si>
  <si>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</si>
  <si>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</si>
  <si>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</si>
  <si>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</si>
  <si>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</si>
  <si>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</si>
  <si>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</si>
  <si>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</si>
  <si>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</si>
  <si>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</si>
  <si>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</si>
  <si>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</si>
  <si>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</si>
  <si>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</si>
  <si>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</si>
  <si>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</si>
  <si>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</si>
  <si>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</si>
  <si>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</si>
  <si>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</si>
  <si>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</si>
  <si>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</si>
  <si>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</si>
  <si>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</si>
  <si>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</si>
  <si>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</si>
  <si>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</si>
  <si>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</si>
  <si>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</si>
  <si>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</si>
  <si>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</si>
  <si>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</si>
  <si>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</si>
  <si>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</si>
  <si>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</si>
  <si>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</si>
  <si>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</si>
  <si>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</si>
  <si>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</si>
  <si>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</si>
  <si>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</si>
  <si>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</si>
  <si>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</si>
  <si>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</si>
  <si>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</si>
  <si>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</si>
  <si>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</si>
  <si>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</si>
  <si>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</si>
  <si>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</si>
  <si>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</si>
  <si>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</si>
  <si>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</si>
  <si>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</si>
  <si>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</si>
  <si>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</si>
  <si>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</si>
  <si>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</si>
  <si>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</si>
  <si>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</si>
  <si>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</si>
  <si>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</si>
  <si>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</si>
  <si>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</si>
  <si>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</si>
  <si>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</si>
  <si>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</si>
  <si>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</si>
  <si>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</si>
  <si>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</si>
  <si>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</si>
  <si>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</si>
  <si>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</si>
  <si>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</si>
  <si>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</si>
  <si>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</si>
  <si>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</si>
  <si>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</si>
  <si>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</si>
  <si>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</si>
  <si>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</si>
  <si>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</si>
  <si>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</si>
  <si>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</si>
  <si>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</si>
  <si>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</si>
  <si>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</si>
  <si>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</si>
  <si>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</si>
  <si>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</si>
  <si>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</si>
  <si>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</si>
  <si>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</si>
  <si>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</si>
  <si>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</si>
  <si>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</si>
  <si>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</si>
  <si>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</si>
  <si>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</si>
  <si>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</si>
  <si>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</si>
  <si>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</si>
  <si>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</si>
  <si>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</si>
  <si>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</si>
  <si>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</si>
  <si>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</si>
  <si>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</si>
  <si>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</si>
  <si>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</si>
  <si>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</si>
  <si>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</si>
  <si>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</si>
  <si>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</si>
  <si>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</si>
  <si>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</si>
  <si>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</si>
  <si>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</si>
  <si>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</si>
  <si>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</si>
  <si>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</si>
  <si>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</si>
  <si>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</si>
  <si>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</si>
  <si>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</si>
  <si>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</si>
  <si>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</si>
  <si>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</si>
  <si>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</si>
  <si>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</si>
  <si>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</si>
  <si>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</si>
  <si>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</si>
  <si>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</si>
  <si>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</si>
  <si>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</si>
  <si>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</si>
  <si>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</si>
  <si>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</si>
  <si>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</si>
  <si>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</si>
  <si>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</si>
  <si>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</si>
  <si>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</si>
  <si>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</si>
  <si>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</si>
  <si>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</si>
  <si>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</si>
  <si>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</si>
  <si>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</si>
  <si>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</si>
  <si>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</si>
  <si>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</si>
  <si>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</si>
  <si>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</si>
  <si>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</si>
  <si>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</si>
  <si>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</si>
  <si>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</si>
  <si>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</si>
  <si>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</si>
  <si>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</si>
  <si>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</si>
  <si>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</si>
  <si>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</si>
  <si>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</si>
  <si>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</si>
  <si>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</si>
  <si>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</si>
  <si>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</si>
  <si>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</si>
  <si>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</si>
  <si>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</si>
  <si>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</si>
  <si>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</si>
  <si>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</si>
  <si>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</si>
  <si>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</si>
  <si>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</si>
  <si>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</si>
  <si>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</si>
  <si>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</si>
  <si>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</si>
  <si>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</si>
  <si>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</si>
  <si>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</si>
  <si>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</si>
  <si>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</si>
  <si>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</si>
  <si>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</si>
  <si>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</si>
  <si>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</si>
  <si>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</si>
  <si>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</si>
  <si>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</si>
  <si>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</si>
  <si>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</si>
  <si>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</si>
  <si>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</si>
  <si>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</si>
  <si>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</si>
  <si>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</si>
  <si>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</si>
  <si>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</si>
  <si>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</si>
  <si>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</si>
  <si>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</si>
  <si>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</si>
  <si>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</si>
  <si>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</si>
  <si>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</si>
  <si>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</si>
  <si>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</si>
  <si>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</si>
  <si>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</si>
  <si>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</si>
  <si>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</si>
  <si>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</si>
  <si>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</si>
  <si>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</si>
  <si>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</si>
  <si>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</si>
  <si>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</si>
  <si>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</si>
  <si>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</si>
  <si>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</si>
  <si>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</si>
  <si>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</si>
  <si>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</si>
  <si>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</si>
  <si>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</si>
  <si>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</si>
  <si>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</si>
  <si>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</si>
  <si>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</si>
  <si>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</si>
  <si>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</si>
  <si>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</si>
  <si>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</si>
  <si>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</si>
  <si>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</si>
  <si>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</si>
  <si>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</si>
  <si>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</si>
  <si>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</si>
  <si>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</si>
  <si>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</si>
  <si>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</si>
  <si>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</si>
  <si>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</si>
  <si>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</si>
  <si>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</si>
  <si>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</si>
  <si>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</si>
  <si>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</si>
  <si>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</si>
  <si>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</si>
  <si>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</si>
  <si>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</si>
  <si>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</si>
  <si>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</si>
  <si>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</si>
  <si>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</si>
  <si>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</si>
  <si>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</si>
  <si>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</si>
  <si>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</si>
  <si>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</si>
  <si>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</si>
  <si>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</si>
  <si>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</si>
  <si>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</si>
  <si>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</si>
  <si>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</si>
  <si>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</si>
  <si>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</si>
  <si>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</si>
  <si>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</si>
  <si>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</si>
  <si>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</si>
  <si>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</si>
  <si>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</si>
  <si>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</si>
  <si>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</si>
  <si>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</si>
  <si>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</si>
  <si>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</si>
  <si>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</si>
  <si>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</si>
  <si>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</si>
  <si>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</si>
  <si>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</si>
  <si>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</si>
  <si>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</si>
  <si>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</si>
  <si>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</si>
  <si>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</si>
  <si>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</si>
  <si>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</si>
  <si>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</si>
  <si>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</si>
  <si>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</si>
  <si>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</si>
  <si>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</si>
  <si>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</si>
  <si>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</si>
  <si>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</si>
  <si>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</si>
  <si>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</si>
  <si>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</si>
  <si>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</si>
  <si>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</si>
  <si>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</si>
  <si>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</si>
  <si>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</si>
  <si>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</si>
  <si>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</si>
  <si>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</si>
  <si>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</si>
  <si>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</si>
  <si>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</si>
  <si>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</si>
  <si>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</si>
  <si>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</si>
  <si>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</si>
  <si>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</si>
  <si>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</si>
  <si>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</si>
  <si>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</si>
  <si>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</si>
  <si>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</si>
  <si>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</si>
  <si>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</si>
  <si>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</si>
  <si>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</si>
  <si>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</si>
  <si>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</si>
  <si>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</si>
  <si>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</si>
  <si>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</si>
  <si>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</si>
  <si>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</si>
  <si>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</si>
  <si>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</si>
  <si>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</si>
  <si>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</si>
  <si>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</si>
  <si>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</si>
  <si>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</si>
  <si>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</si>
  <si>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</si>
  <si>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</si>
  <si>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</si>
  <si>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</si>
  <si>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</si>
  <si>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</si>
  <si>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</si>
  <si>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</si>
  <si>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</si>
  <si>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</si>
  <si>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</si>
  <si>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</si>
  <si>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</si>
  <si>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</si>
  <si>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</si>
  <si>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</si>
  <si>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</si>
  <si>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</si>
  <si>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</si>
  <si>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</si>
  <si>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</si>
  <si>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</si>
  <si>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</si>
  <si>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</si>
  <si>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</si>
  <si>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</si>
  <si>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</si>
  <si>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</si>
  <si>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</si>
  <si>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</si>
  <si>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</si>
  <si>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</si>
  <si>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</si>
  <si>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</si>
  <si>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</si>
  <si>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</si>
  <si>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</si>
  <si>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</si>
  <si>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</si>
  <si>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</si>
  <si>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</si>
  <si>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</si>
  <si>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</si>
  <si>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</si>
  <si>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</si>
  <si>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</si>
  <si>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</si>
  <si>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</si>
  <si>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</si>
  <si>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</si>
  <si>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</si>
  <si>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</si>
  <si>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</si>
  <si>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</si>
  <si>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</si>
  <si>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</si>
  <si>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</si>
  <si>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</si>
  <si>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</si>
  <si>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</si>
  <si>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</si>
  <si>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</si>
  <si>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</si>
  <si>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</si>
  <si>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</si>
  <si>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</si>
  <si>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</si>
  <si>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</si>
  <si>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</si>
  <si>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</si>
  <si>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</si>
  <si>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</si>
  <si>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</si>
  <si>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</si>
  <si>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</si>
  <si>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</si>
  <si>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</si>
  <si>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</si>
  <si>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</si>
  <si>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</si>
  <si>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</si>
  <si>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</si>
  <si>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</si>
  <si>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</si>
  <si>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</si>
  <si>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</si>
  <si>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</si>
  <si>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</si>
  <si>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</si>
  <si>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</si>
  <si>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</si>
  <si>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</si>
  <si>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</si>
  <si>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</si>
  <si>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</si>
  <si>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</si>
  <si>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</si>
  <si>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</si>
  <si>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</si>
  <si>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</si>
  <si>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</si>
  <si>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</si>
  <si>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</si>
  <si>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</si>
  <si>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</si>
  <si>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</si>
  <si>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</si>
  <si>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</si>
  <si>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</si>
  <si>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</si>
  <si>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</si>
  <si>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</si>
  <si>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</si>
  <si>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</si>
  <si>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</si>
  <si>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</si>
  <si>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</si>
  <si>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</si>
  <si>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</si>
  <si>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</si>
  <si>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</si>
  <si>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</si>
  <si>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</si>
  <si>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</si>
  <si>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</si>
  <si>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</si>
  <si>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</si>
  <si>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</si>
  <si>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</si>
  <si>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</si>
  <si>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</si>
  <si>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</si>
  <si>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</si>
  <si>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</si>
  <si>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</si>
  <si>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</si>
  <si>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</si>
  <si>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</si>
  <si>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</si>
  <si>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</si>
  <si>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</si>
  <si>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</si>
  <si>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</si>
  <si>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</si>
  <si>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</si>
  <si>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</si>
  <si>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</si>
  <si>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</si>
  <si>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</si>
  <si>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</si>
  <si>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</si>
  <si>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</si>
  <si>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</si>
  <si>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</si>
  <si>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</si>
  <si>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</si>
  <si>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</si>
  <si>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</si>
  <si>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</si>
  <si>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</si>
  <si>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</si>
  <si>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</si>
  <si>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</si>
  <si>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</si>
  <si>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</si>
  <si>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</si>
  <si>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</si>
  <si>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</si>
  <si>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</si>
  <si>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</si>
  <si>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</si>
  <si>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</si>
  <si>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</si>
  <si>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</si>
  <si>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</si>
  <si>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</si>
  <si>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</si>
  <si>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</si>
  <si>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</si>
  <si>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</si>
  <si>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</si>
  <si>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</si>
  <si>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</si>
  <si>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</si>
  <si>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</si>
  <si>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</si>
  <si>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</si>
  <si>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</si>
  <si>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</si>
  <si>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</si>
  <si>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</si>
  <si>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</si>
  <si>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</si>
  <si>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</si>
  <si>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</si>
  <si>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</si>
  <si>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</si>
  <si>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</si>
  <si>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</si>
  <si>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</si>
  <si>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</si>
  <si>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</si>
  <si>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</si>
  <si>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</si>
  <si>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</si>
  <si>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</si>
  <si>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</si>
  <si>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</si>
  <si>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</si>
  <si>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</si>
  <si>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</si>
  <si>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</si>
  <si>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</si>
  <si>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</si>
  <si>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</si>
  <si>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</si>
  <si>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</si>
  <si>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</si>
  <si>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</si>
  <si>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</si>
  <si>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</si>
  <si>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</si>
  <si>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</si>
  <si>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</si>
  <si>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</si>
  <si>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</si>
  <si>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</si>
  <si>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</si>
  <si>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</si>
  <si>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</si>
  <si>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</si>
  <si>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</si>
  <si>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</si>
  <si>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</si>
  <si>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</si>
  <si>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</si>
  <si>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</si>
  <si>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</si>
  <si>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</si>
  <si>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</si>
  <si>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</si>
  <si>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</si>
  <si>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</si>
  <si>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</si>
  <si>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</si>
  <si>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</si>
  <si>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</si>
  <si>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</si>
  <si>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</si>
  <si>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</si>
  <si>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</si>
  <si>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</si>
  <si>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</si>
  <si>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</si>
  <si>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</si>
  <si>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</si>
  <si>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</si>
  <si>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</si>
  <si>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</si>
  <si>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</si>
  <si>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</si>
  <si>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</si>
  <si>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</si>
  <si>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</si>
  <si>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</si>
  <si>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</si>
  <si>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</si>
  <si>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</si>
  <si>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</si>
  <si>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</si>
  <si>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</si>
  <si>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</si>
  <si>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</si>
  <si>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</si>
  <si>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</si>
  <si>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</si>
  <si>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</si>
  <si>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</si>
  <si>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</si>
  <si>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</si>
  <si>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</si>
  <si>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</si>
  <si>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</si>
  <si>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</si>
  <si>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</si>
  <si>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</si>
  <si>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</si>
  <si>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</si>
  <si>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</si>
  <si>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</si>
  <si>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</si>
  <si>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</si>
  <si>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</si>
  <si>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</si>
  <si>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</si>
  <si>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</si>
  <si>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</si>
  <si>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</si>
  <si>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</si>
  <si>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</si>
  <si>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</si>
  <si>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</si>
  <si>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</si>
  <si>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</si>
  <si>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</si>
  <si>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</si>
  <si>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</si>
  <si>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</si>
  <si>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</si>
  <si>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</si>
  <si>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</si>
  <si>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</si>
  <si>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</si>
  <si>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</si>
  <si>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</si>
  <si>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</si>
  <si>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</si>
  <si>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</si>
  <si>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</si>
  <si>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</si>
  <si>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</si>
  <si>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</si>
  <si>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</si>
  <si>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</si>
  <si>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</si>
  <si>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</si>
  <si>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</si>
  <si>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</si>
  <si>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</si>
  <si>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</si>
  <si>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</si>
  <si>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</si>
  <si>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</si>
  <si>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</si>
  <si>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</si>
  <si>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</si>
  <si>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</si>
  <si>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</si>
  <si>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</si>
  <si>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</si>
  <si>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</si>
  <si>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</si>
  <si>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</si>
  <si>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</si>
  <si>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</si>
  <si>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</si>
  <si>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</si>
  <si>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</si>
  <si>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</si>
  <si>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</si>
  <si>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</si>
  <si>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</si>
  <si>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</si>
  <si>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</si>
  <si>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</si>
  <si>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</si>
  <si>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</si>
  <si>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</si>
  <si>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</si>
  <si>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</si>
  <si>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</si>
  <si>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</si>
  <si>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</si>
  <si>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</si>
  <si>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</si>
  <si>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</si>
  <si>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</si>
  <si>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</si>
  <si>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</si>
  <si>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</si>
  <si>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</si>
  <si>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</si>
  <si>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</si>
  <si>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</si>
  <si>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</si>
  <si>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</si>
  <si>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</si>
  <si>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</si>
  <si>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</si>
  <si>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</si>
  <si>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</si>
  <si>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</si>
  <si>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</si>
  <si>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</si>
  <si>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</si>
  <si>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</si>
  <si>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</si>
  <si>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</si>
  <si>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</si>
  <si>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</si>
  <si>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</si>
  <si>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</si>
  <si>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</si>
  <si>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</si>
  <si>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</si>
  <si>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</si>
  <si>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</si>
  <si>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</si>
  <si>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</si>
  <si>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</si>
  <si>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</si>
  <si>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</si>
  <si>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</si>
  <si>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</si>
  <si>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</si>
  <si>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</si>
  <si>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</si>
  <si>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</si>
  <si>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</si>
  <si>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</si>
  <si>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</si>
  <si>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</si>
  <si>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</si>
  <si>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</si>
  <si>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</si>
  <si>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</si>
  <si>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</si>
  <si>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</si>
  <si>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</si>
  <si>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</si>
  <si>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</si>
  <si>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</si>
  <si>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</si>
  <si>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</si>
  <si>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</si>
  <si>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</si>
  <si>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</si>
  <si>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</si>
  <si>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</si>
  <si>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</si>
  <si>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</si>
  <si>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</si>
  <si>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</si>
  <si>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</si>
  <si>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</si>
  <si>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</si>
  <si>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</si>
  <si>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</si>
  <si>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</si>
  <si>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</si>
  <si>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</si>
  <si>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</si>
  <si>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</si>
  <si>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</si>
  <si>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</si>
  <si>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</si>
  <si>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</si>
  <si>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</si>
  <si>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</si>
  <si>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</si>
  <si>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</si>
  <si>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</si>
  <si>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</si>
  <si>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</si>
  <si>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</si>
  <si>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</si>
  <si>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</si>
  <si>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</si>
  <si>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</si>
  <si>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</si>
  <si>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</si>
  <si>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</si>
  <si>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</si>
  <si>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</si>
  <si>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</si>
  <si>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</si>
  <si>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</si>
  <si>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</si>
  <si>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</si>
  <si>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</si>
  <si>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</si>
  <si>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</si>
  <si>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</si>
  <si>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</si>
  <si>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</si>
  <si>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</si>
  <si>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</si>
  <si>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</si>
  <si>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</si>
  <si>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</si>
  <si>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</si>
  <si>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</si>
  <si>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</si>
  <si>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</si>
  <si>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</si>
  <si>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</si>
  <si>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</si>
  <si>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</si>
  <si>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</si>
  <si>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</si>
  <si>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</si>
  <si>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</si>
  <si>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</si>
  <si>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</si>
  <si>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</si>
  <si>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</si>
  <si>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</si>
  <si>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</si>
  <si>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</si>
  <si>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</si>
  <si>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</si>
  <si>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</si>
  <si>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</si>
  <si>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</si>
  <si>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</si>
  <si>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</si>
  <si>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</si>
  <si>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</si>
  <si>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</si>
  <si>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</si>
  <si>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</si>
  <si>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</si>
  <si>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</si>
  <si>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</si>
  <si>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</si>
  <si>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</si>
  <si>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</si>
  <si>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</si>
  <si>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</si>
  <si>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</si>
  <si>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</si>
  <si>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</si>
  <si>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</si>
  <si>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</si>
  <si>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</si>
  <si>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</si>
  <si>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</si>
  <si>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</si>
  <si>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</si>
  <si>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</si>
  <si>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</si>
  <si>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</si>
  <si>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</si>
  <si>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</si>
  <si>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</si>
  <si>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</si>
  <si>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</si>
  <si>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</si>
  <si>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</si>
  <si>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</si>
  <si>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</si>
  <si>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</si>
  <si>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</si>
  <si>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</si>
  <si>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</si>
  <si>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</si>
  <si>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</si>
  <si>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</si>
  <si>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</si>
  <si>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</si>
  <si>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</si>
  <si>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</si>
  <si>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</si>
  <si>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</si>
  <si>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</si>
  <si>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</si>
  <si>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</si>
  <si>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</si>
  <si>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</si>
  <si>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</si>
  <si>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</si>
  <si>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</si>
  <si>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</si>
  <si>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</si>
  <si>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</si>
  <si>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</si>
  <si>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</si>
  <si>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</si>
  <si>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</si>
  <si>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</si>
  <si>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</si>
  <si>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</si>
  <si>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</si>
  <si>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</si>
  <si>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</si>
  <si>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</si>
  <si>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</si>
  <si>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</si>
  <si>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</si>
  <si>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</si>
  <si>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</si>
  <si>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</si>
  <si>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</si>
  <si>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</si>
  <si>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</si>
  <si>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</si>
  <si>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</si>
  <si>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</si>
  <si>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</si>
  <si>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</si>
  <si>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</si>
  <si>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</si>
  <si>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</si>
  <si>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</si>
  <si>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</si>
  <si>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</si>
  <si>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</si>
  <si>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</si>
  <si>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</si>
  <si>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</si>
  <si>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</si>
  <si>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</si>
  <si>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</si>
  <si>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</si>
  <si>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</si>
  <si>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</si>
  <si>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</si>
  <si>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</si>
  <si>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</si>
  <si>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</si>
  <si>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</si>
  <si>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</si>
  <si>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</si>
  <si>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</si>
  <si>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</si>
  <si>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</si>
  <si>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</si>
  <si>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</si>
  <si>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</si>
  <si>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</si>
  <si>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</si>
  <si>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</si>
  <si>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</si>
  <si>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</si>
  <si>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</si>
  <si>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</si>
  <si>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</si>
  <si>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</si>
  <si>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</si>
  <si>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</si>
  <si>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</si>
  <si>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</si>
  <si>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</si>
  <si>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</si>
  <si>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</si>
  <si>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</si>
  <si>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</si>
  <si>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</si>
  <si>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</si>
  <si>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</si>
  <si>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</si>
  <si>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</si>
  <si>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</si>
  <si>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</si>
  <si>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</si>
  <si>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</si>
  <si>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</si>
  <si>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</si>
  <si>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</si>
  <si>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</si>
  <si>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</si>
  <si>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</si>
  <si>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</si>
  <si>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</si>
  <si>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</si>
  <si>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</si>
  <si>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</si>
  <si>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</si>
  <si>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</si>
  <si>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</si>
  <si>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</si>
  <si>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</si>
  <si>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</si>
  <si>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</si>
  <si>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</si>
  <si>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</si>
  <si>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</si>
  <si>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</si>
  <si>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</si>
  <si>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</si>
  <si>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</si>
  <si>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</si>
  <si>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</si>
  <si>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</si>
  <si>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</si>
  <si>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</si>
  <si>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</si>
  <si>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</si>
  <si>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</si>
  <si>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</si>
  <si>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</si>
  <si>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</si>
  <si>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</si>
  <si>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</si>
  <si>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</si>
  <si>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</si>
  <si>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</si>
  <si>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</si>
  <si>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</si>
  <si>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</si>
  <si>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</si>
  <si>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</si>
  <si>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</si>
  <si>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</si>
  <si>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</si>
  <si>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</si>
  <si>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</si>
  <si>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</si>
  <si>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</si>
  <si>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</si>
  <si>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</si>
  <si>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</si>
  <si>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</si>
  <si>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</si>
  <si>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</si>
  <si>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</si>
  <si>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</si>
  <si>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</si>
  <si>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</si>
  <si>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</si>
  <si>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</si>
  <si>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</si>
  <si>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</si>
  <si>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</si>
  <si>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</si>
  <si>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</si>
  <si>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</si>
  <si>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</si>
  <si>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</si>
  <si>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</si>
  <si>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</si>
  <si>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</si>
  <si>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</si>
  <si>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</si>
  <si>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</si>
  <si>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</si>
  <si>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</si>
  <si>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</si>
  <si>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</si>
  <si>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</si>
  <si>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</si>
  <si>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</si>
  <si>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</si>
  <si>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</si>
  <si>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</si>
  <si>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</si>
  <si>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</si>
  <si>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</si>
  <si>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</si>
  <si>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</si>
  <si>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</si>
  <si>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</si>
  <si>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</si>
  <si>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</si>
  <si>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</si>
  <si>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</si>
  <si>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</si>
  <si>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</si>
  <si>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</si>
  <si>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</si>
  <si>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</si>
  <si>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</si>
  <si>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</si>
  <si>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</si>
  <si>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</si>
  <si>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</si>
  <si>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</si>
  <si>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</si>
  <si>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</si>
  <si>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</si>
  <si>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</si>
  <si>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</si>
  <si>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</si>
  <si>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</si>
  <si>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</si>
  <si>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</si>
  <si>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</si>
  <si>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</si>
  <si>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</si>
  <si>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</si>
  <si>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</si>
  <si>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</si>
  <si>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</si>
  <si>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</si>
  <si>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</si>
  <si>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</si>
  <si>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</si>
  <si>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</si>
  <si>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</si>
  <si>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</si>
  <si>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</si>
  <si>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</si>
  <si>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</si>
  <si>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</si>
  <si>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</si>
  <si>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</si>
  <si>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</si>
  <si>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</si>
  <si>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</si>
  <si>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</si>
  <si>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</si>
  <si>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</si>
  <si>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</si>
  <si>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</si>
  <si>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</si>
  <si>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</si>
  <si>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</si>
  <si>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</si>
  <si>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</si>
  <si>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</si>
  <si>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</si>
  <si>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</si>
  <si>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</si>
  <si>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</si>
  <si>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</si>
  <si>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</si>
  <si>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</si>
  <si>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</si>
  <si>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</si>
  <si>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</si>
  <si>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</si>
  <si>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</si>
  <si>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</si>
  <si>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</si>
  <si>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</si>
  <si>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</si>
  <si>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</si>
  <si>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</si>
  <si>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</si>
  <si>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</si>
  <si>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</si>
  <si>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</si>
  <si>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</si>
  <si>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</si>
  <si>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</si>
  <si>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</si>
  <si>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</si>
  <si>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</si>
  <si>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</si>
  <si>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</si>
  <si>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</si>
  <si>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</si>
  <si>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</si>
  <si>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</si>
  <si>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</si>
  <si>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</si>
  <si>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</si>
  <si>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</si>
  <si>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</si>
  <si>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</si>
  <si>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</si>
  <si>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</si>
  <si>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</si>
  <si>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</si>
  <si>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</si>
  <si>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</si>
  <si>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</si>
  <si>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</si>
  <si>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</si>
  <si>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</si>
  <si>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</si>
  <si>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</si>
  <si>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</si>
  <si>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</si>
  <si>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</si>
  <si>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</si>
  <si>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</si>
  <si>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</si>
  <si>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</si>
  <si>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</si>
  <si>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</si>
  <si>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</si>
  <si>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</si>
  <si>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</si>
  <si>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</si>
  <si>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</si>
  <si>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</si>
  <si>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</si>
  <si>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</si>
  <si>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</si>
  <si>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</si>
  <si>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</si>
  <si>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</si>
  <si>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</si>
  <si>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</si>
  <si>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</si>
  <si>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</si>
  <si>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</si>
  <si>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</si>
  <si>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</si>
  <si>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</si>
  <si>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</si>
  <si>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</si>
  <si>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</si>
  <si>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</si>
  <si>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</si>
  <si>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</si>
  <si>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</si>
  <si>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</si>
  <si>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</si>
  <si>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</si>
  <si>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</si>
  <si>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</si>
  <si>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</si>
  <si>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</si>
  <si>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</si>
  <si>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</si>
  <si>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</si>
  <si>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</si>
  <si>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</si>
  <si>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</si>
  <si>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</si>
  <si>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</si>
  <si>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</si>
  <si>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</si>
  <si>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</si>
  <si>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</si>
  <si>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</si>
  <si>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</si>
  <si>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</si>
  <si>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</si>
  <si>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</si>
  <si>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</si>
  <si>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</si>
  <si>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</si>
  <si>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</si>
  <si>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</si>
  <si>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</si>
  <si>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</si>
  <si>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</si>
  <si>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</si>
  <si>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</si>
  <si>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</si>
  <si>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</si>
  <si>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</si>
  <si>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</si>
  <si>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</si>
  <si>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</si>
  <si>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</si>
  <si>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</si>
  <si>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</si>
  <si>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</si>
  <si>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</si>
  <si>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</si>
  <si>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</si>
  <si>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</si>
  <si>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</si>
  <si>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</si>
  <si>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</si>
  <si>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</si>
  <si>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</si>
  <si>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</si>
  <si>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</si>
  <si>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</si>
  <si>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</si>
  <si>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</si>
  <si>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</si>
  <si>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</si>
  <si>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</si>
  <si>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</si>
  <si>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</si>
  <si>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</si>
  <si>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</si>
  <si>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</si>
  <si>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</si>
  <si>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</si>
  <si>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</si>
  <si>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</si>
  <si>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</si>
  <si>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</si>
  <si>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</si>
  <si>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</si>
  <si>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</si>
  <si>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</si>
  <si>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</si>
  <si>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</si>
  <si>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</si>
  <si>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</si>
  <si>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</si>
  <si>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</si>
  <si>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</si>
  <si>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</si>
  <si>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</si>
  <si>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</si>
  <si>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</si>
  <si>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</si>
  <si>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</si>
  <si>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</si>
  <si>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</si>
  <si>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</si>
  <si>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</si>
  <si>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</si>
  <si>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</si>
  <si>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</si>
  <si>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</si>
  <si>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</si>
  <si>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</si>
  <si>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</si>
  <si>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</si>
  <si>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</si>
  <si>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</si>
  <si>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</si>
  <si>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</si>
  <si>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</si>
  <si>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</si>
  <si>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</si>
  <si>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</si>
  <si>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</si>
  <si>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</si>
  <si>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</si>
  <si>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</si>
  <si>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</si>
  <si>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</si>
  <si>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</si>
  <si>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</si>
  <si>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</si>
  <si>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</si>
  <si>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</si>
  <si>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</si>
  <si>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</si>
  <si>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</si>
  <si>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</si>
  <si>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</si>
  <si>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</si>
  <si>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</si>
  <si>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</si>
  <si>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</si>
  <si>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</si>
  <si>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</si>
  <si>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</si>
  <si>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</si>
  <si>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</si>
  <si>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</si>
  <si>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</si>
  <si>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</si>
  <si>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</si>
  <si>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</si>
  <si>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</si>
  <si>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</si>
  <si>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</si>
  <si>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</si>
  <si>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</si>
  <si>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</si>
  <si>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</si>
  <si>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</si>
  <si>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</si>
  <si>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</si>
  <si>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</si>
  <si>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</si>
  <si>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</si>
  <si>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</si>
  <si>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</si>
  <si>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</si>
  <si>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</si>
  <si>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</si>
  <si>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</si>
  <si>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</si>
  <si>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</si>
  <si>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</si>
  <si>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</si>
  <si>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</si>
  <si>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</si>
  <si>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</si>
  <si>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</si>
  <si>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</si>
  <si>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</si>
  <si>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</si>
  <si>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</si>
  <si>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</si>
  <si>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</si>
  <si>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</si>
  <si>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</si>
  <si>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</si>
  <si>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</si>
  <si>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</si>
  <si>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</si>
  <si>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</si>
  <si>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</si>
  <si>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</si>
  <si>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</si>
  <si>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</si>
  <si>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</si>
  <si>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</si>
  <si>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</si>
  <si>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</si>
  <si>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</si>
  <si>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</si>
  <si>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</si>
  <si>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</si>
  <si>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</si>
  <si>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</si>
  <si>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</si>
  <si>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</si>
  <si>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</si>
  <si>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</si>
  <si>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</si>
  <si>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</si>
  <si>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</si>
  <si>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</si>
  <si>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</si>
  <si>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</si>
  <si>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</si>
  <si>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</si>
  <si>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</si>
  <si>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</si>
  <si>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</si>
  <si>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</si>
  <si>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</si>
  <si>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</si>
  <si>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</si>
  <si>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</si>
  <si>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</si>
  <si>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</si>
  <si>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</si>
  <si>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</si>
  <si>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</si>
  <si>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</si>
  <si>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</si>
  <si>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</si>
  <si>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</si>
  <si>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</si>
  <si>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</si>
  <si>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</si>
  <si>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</si>
  <si>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</si>
  <si>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</si>
  <si>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</si>
  <si>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</si>
  <si>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</si>
  <si>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</si>
  <si>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</si>
  <si>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</si>
  <si>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</si>
  <si>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</si>
  <si>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</si>
  <si>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</si>
  <si>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</si>
  <si>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</si>
  <si>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</si>
  <si>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</si>
  <si>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</si>
  <si>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</si>
  <si>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</si>
  <si>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</si>
  <si>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</si>
  <si>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</si>
  <si>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</si>
  <si>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</si>
  <si>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</si>
  <si>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</si>
  <si>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</si>
  <si>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</si>
  <si>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</si>
  <si>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</si>
  <si>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</si>
  <si>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</si>
  <si>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</si>
  <si>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</si>
  <si>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</si>
  <si>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</si>
  <si>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</si>
  <si>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</si>
  <si>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</si>
  <si>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</si>
  <si>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</si>
  <si>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</si>
  <si>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</si>
  <si>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</si>
  <si>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</si>
  <si>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</si>
  <si>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</si>
  <si>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</si>
  <si>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</si>
  <si>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</si>
  <si>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</si>
  <si>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</si>
  <si>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</si>
  <si>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</si>
  <si>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</si>
  <si>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</si>
  <si>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</si>
  <si>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</si>
  <si>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</si>
  <si>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</si>
  <si>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</si>
  <si>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</si>
  <si>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</si>
  <si>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</si>
  <si>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</si>
  <si>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</si>
  <si>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</si>
  <si>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</si>
  <si>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</si>
  <si>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</si>
  <si>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</si>
  <si>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</si>
  <si>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</si>
  <si>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</si>
  <si>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</si>
  <si>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</si>
  <si>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</si>
  <si>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</si>
  <si>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</si>
  <si>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</si>
  <si>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</si>
  <si>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</si>
  <si>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</si>
  <si>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</si>
  <si>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</si>
  <si>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</si>
  <si>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</si>
  <si>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</si>
  <si>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</si>
  <si>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</si>
  <si>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</si>
  <si>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</si>
  <si>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</si>
  <si>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</si>
  <si>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</si>
  <si>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</si>
  <si>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</si>
  <si>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</si>
  <si>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</si>
  <si>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</si>
  <si>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</si>
  <si>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</si>
  <si>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</si>
  <si>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</si>
  <si>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</si>
  <si>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</si>
  <si>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</si>
  <si>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</si>
  <si>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</si>
  <si>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</si>
  <si>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</si>
  <si>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</si>
  <si>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</si>
  <si>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</si>
  <si>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</si>
  <si>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</si>
  <si>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</si>
  <si>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</si>
  <si>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</si>
  <si>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</si>
  <si>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</si>
  <si>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</si>
  <si>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</si>
  <si>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</si>
  <si>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</si>
  <si>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</si>
  <si>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</si>
  <si>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</si>
  <si>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</si>
  <si>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</si>
  <si>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</si>
  <si>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</si>
  <si>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</si>
  <si>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</si>
  <si>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</si>
  <si>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</si>
  <si>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</si>
  <si>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</si>
  <si>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</si>
  <si>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</si>
  <si>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</si>
  <si>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</si>
  <si>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</si>
  <si>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</si>
  <si>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</si>
  <si>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</si>
  <si>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</si>
  <si>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</si>
  <si>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</si>
  <si>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</si>
  <si>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</si>
  <si>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</si>
  <si>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</si>
  <si>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</si>
  <si>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</si>
  <si>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</si>
  <si>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</si>
  <si>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</si>
  <si>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</si>
  <si>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</si>
  <si>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</si>
  <si>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</si>
  <si>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</si>
  <si>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</si>
  <si>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</si>
  <si>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</si>
  <si>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</si>
  <si>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</si>
  <si>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</si>
  <si>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</si>
  <si>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</si>
  <si>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</si>
  <si>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</si>
  <si>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</si>
  <si>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</si>
  <si>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</si>
  <si>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</si>
  <si>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</si>
  <si>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</si>
  <si>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</si>
  <si>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</si>
  <si>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</si>
  <si>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</si>
  <si>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</si>
  <si>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</si>
  <si>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</si>
  <si>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</si>
  <si>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</si>
  <si>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</si>
  <si>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</si>
  <si>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</si>
  <si>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</si>
  <si>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</si>
  <si>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</si>
  <si>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</si>
  <si>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</si>
  <si>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</si>
  <si>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</si>
  <si>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</si>
  <si>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</si>
  <si>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</si>
  <si>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</si>
  <si>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</si>
  <si>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</si>
  <si>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</si>
  <si>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</si>
  <si>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</si>
  <si>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</si>
  <si>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</si>
  <si>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</si>
  <si>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</si>
  <si>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</si>
  <si>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</si>
  <si>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</si>
  <si>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</si>
  <si>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</si>
  <si>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</si>
  <si>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</si>
  <si>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</si>
  <si>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</si>
  <si>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</si>
  <si>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</si>
  <si>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</si>
  <si>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</si>
  <si>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</si>
  <si>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</si>
  <si>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</si>
  <si>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</si>
  <si>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</si>
  <si>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</si>
  <si>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</si>
  <si>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</si>
  <si>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</si>
  <si>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</si>
  <si>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</si>
  <si>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</si>
  <si>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</si>
  <si>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</si>
  <si>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</si>
  <si>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</si>
  <si>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</si>
  <si>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</si>
  <si>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</si>
  <si>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</si>
  <si>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</si>
  <si>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</si>
  <si>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</si>
  <si>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</si>
  <si>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</si>
  <si>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</si>
  <si>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</si>
  <si>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</si>
  <si>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</si>
  <si>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</si>
  <si>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</si>
  <si>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</si>
  <si>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</si>
  <si>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</si>
  <si>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</si>
  <si>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</si>
  <si>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</si>
  <si>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</si>
  <si>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</si>
  <si>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</si>
  <si>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</si>
  <si>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</si>
  <si>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</si>
  <si>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</si>
  <si>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</si>
  <si>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</si>
  <si>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</si>
  <si>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</si>
  <si>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</si>
  <si>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</si>
  <si>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</si>
  <si>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</si>
  <si>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</si>
  <si>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</si>
  <si>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</si>
  <si>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</si>
  <si>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</si>
  <si>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</si>
  <si>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</si>
  <si>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</si>
  <si>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</si>
  <si>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</si>
  <si>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</si>
  <si>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</si>
  <si>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</si>
  <si>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</si>
  <si>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</si>
  <si>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</si>
  <si>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</si>
  <si>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</si>
  <si>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</si>
  <si>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</si>
  <si>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</si>
  <si>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</si>
  <si>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</si>
  <si>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</si>
  <si>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</si>
  <si>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</si>
  <si>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</si>
  <si>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</si>
  <si>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</si>
  <si>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</si>
  <si>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</si>
  <si>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</si>
  <si>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</si>
  <si>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</si>
  <si>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</si>
  <si>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</si>
  <si>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</si>
  <si>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</si>
  <si>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</si>
  <si>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</si>
  <si>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</si>
  <si>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</si>
  <si>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</si>
  <si>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</si>
  <si>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</si>
  <si>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</si>
  <si>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</si>
  <si>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</si>
  <si>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</si>
  <si>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</si>
  <si>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</si>
  <si>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</si>
  <si>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</si>
  <si>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</si>
  <si>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</si>
  <si>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</si>
  <si>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</si>
  <si>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</si>
  <si>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</si>
  <si>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</si>
  <si>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</si>
  <si>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</si>
  <si>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</si>
  <si>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</si>
  <si>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</si>
  <si>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</si>
  <si>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</si>
  <si>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</si>
  <si>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</si>
  <si>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</si>
  <si>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</si>
  <si>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</si>
  <si>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</si>
  <si>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</si>
  <si>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</si>
  <si>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</si>
  <si>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</si>
  <si>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</si>
  <si>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</si>
  <si>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</si>
  <si>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</si>
  <si>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</si>
  <si>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</si>
  <si>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</si>
  <si>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</si>
  <si>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</si>
  <si>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</si>
  <si>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</si>
  <si>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</si>
  <si>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</si>
  <si>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</si>
  <si>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</si>
  <si>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</si>
  <si>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</si>
  <si>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</si>
  <si>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</si>
  <si>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</si>
  <si>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</si>
  <si>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</si>
  <si>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</si>
  <si>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</si>
  <si>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</si>
  <si>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</si>
  <si>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</si>
  <si>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</si>
  <si>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</si>
  <si>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</si>
  <si>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</si>
  <si>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</si>
  <si>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</si>
  <si>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</si>
  <si>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</si>
  <si>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</si>
  <si>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</si>
  <si>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</si>
  <si>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</si>
  <si>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</si>
  <si>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</si>
  <si>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</si>
  <si>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</si>
  <si>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</si>
  <si>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</si>
  <si>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</si>
  <si>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</si>
  <si>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</si>
  <si>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</si>
  <si>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</si>
  <si>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</si>
  <si>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</si>
  <si>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</si>
  <si>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</si>
  <si>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</si>
  <si>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</si>
  <si>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</si>
  <si>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</si>
  <si>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</si>
  <si>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</si>
  <si>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</si>
  <si>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</si>
  <si>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</si>
  <si>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</si>
  <si>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</si>
  <si>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</si>
  <si>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</si>
  <si>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</si>
  <si>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</si>
  <si>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</si>
  <si>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</si>
  <si>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</si>
  <si>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</si>
  <si>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</si>
  <si>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</si>
  <si>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</si>
  <si>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</si>
  <si>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</si>
  <si>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</si>
  <si>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</si>
  <si>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</si>
  <si>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</si>
  <si>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</si>
  <si>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</si>
  <si>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</si>
  <si>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</si>
  <si>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</si>
  <si>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</si>
  <si>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</si>
  <si>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</si>
  <si>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</si>
  <si>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</si>
  <si>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</si>
  <si>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</si>
  <si>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</si>
  <si>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</si>
  <si>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</si>
  <si>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</si>
  <si>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</si>
  <si>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</si>
  <si>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</si>
  <si>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</si>
  <si>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</si>
  <si>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</si>
  <si>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</si>
  <si>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</si>
  <si>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</si>
  <si>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</si>
  <si>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</si>
  <si>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</si>
  <si>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</si>
  <si>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</si>
  <si>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</si>
  <si>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</si>
  <si>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</si>
  <si>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</si>
  <si>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</si>
  <si>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</si>
  <si>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</si>
  <si>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</si>
  <si>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</si>
  <si>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</si>
  <si>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</si>
  <si>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</si>
  <si>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</si>
  <si>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</si>
  <si>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</si>
  <si>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</si>
  <si>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</si>
  <si>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</si>
  <si>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</si>
  <si>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</si>
  <si>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</si>
  <si>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</si>
  <si>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</si>
  <si>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</si>
  <si>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</si>
  <si>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</si>
  <si>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</si>
  <si>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</si>
  <si>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</si>
  <si>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</si>
  <si>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</si>
  <si>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</si>
  <si>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</si>
  <si>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</si>
  <si>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</si>
  <si>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</si>
  <si>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</si>
  <si>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</si>
  <si>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</si>
  <si>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</si>
  <si>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</si>
  <si>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</si>
  <si>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</si>
  <si>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</si>
  <si>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</si>
  <si>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</si>
  <si>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</si>
  <si>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</si>
  <si>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</si>
  <si>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</si>
  <si>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</si>
  <si>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</si>
  <si>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</si>
  <si>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</si>
  <si>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</si>
  <si>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</si>
  <si>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</si>
  <si>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</si>
  <si>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</si>
  <si>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</si>
  <si>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</si>
  <si>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</si>
  <si>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</si>
  <si>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</si>
  <si>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</si>
  <si>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</si>
  <si>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</si>
  <si>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</si>
  <si>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</si>
  <si>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</si>
  <si>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</si>
  <si>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</si>
  <si>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</si>
  <si>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</si>
  <si>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</si>
  <si>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</si>
  <si>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</si>
  <si>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</si>
  <si>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</si>
  <si>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</si>
  <si>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</si>
  <si>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</si>
  <si>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</si>
  <si>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</si>
  <si>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</si>
  <si>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</si>
  <si>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</si>
  <si>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</si>
  <si>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</si>
  <si>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</si>
  <si>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</si>
  <si>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</si>
  <si>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</si>
  <si>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</si>
  <si>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</si>
  <si>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</si>
  <si>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</si>
  <si>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</si>
  <si>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</si>
  <si>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</si>
  <si>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</si>
  <si>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</si>
  <si>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</si>
  <si>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</si>
  <si>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</si>
  <si>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</si>
  <si>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</si>
  <si>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</si>
  <si>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</si>
  <si>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</si>
  <si>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</si>
  <si>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</si>
  <si>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</si>
  <si>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</si>
  <si>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</si>
  <si>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</si>
  <si>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</si>
  <si>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</si>
  <si>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</si>
  <si>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</si>
  <si>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</si>
  <si>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</si>
  <si>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</si>
  <si>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</si>
  <si>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</si>
  <si>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</si>
  <si>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</si>
  <si>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</si>
  <si>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</si>
  <si>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</si>
  <si>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</si>
  <si>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</si>
  <si>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</si>
  <si>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</si>
  <si>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</si>
  <si>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</si>
  <si>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</si>
  <si>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</si>
  <si>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</si>
  <si>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</si>
  <si>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</si>
  <si>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</si>
  <si>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</si>
  <si>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</si>
  <si>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</si>
  <si>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</si>
  <si>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</si>
  <si>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</si>
  <si>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</si>
  <si>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</si>
  <si>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</si>
  <si>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</si>
  <si>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</si>
  <si>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</si>
  <si>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</si>
  <si>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</si>
  <si>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</si>
  <si>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</si>
  <si>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</si>
  <si>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</si>
  <si>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</si>
  <si>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</si>
  <si>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</si>
  <si>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</si>
  <si>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</si>
  <si>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</si>
  <si>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</si>
  <si>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</si>
  <si>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</si>
  <si>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</si>
  <si>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</si>
  <si>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</si>
  <si>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</si>
  <si>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</si>
  <si>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</si>
  <si>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</si>
  <si>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</si>
  <si>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</si>
  <si>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</si>
  <si>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</si>
  <si>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</si>
  <si>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</si>
  <si>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</si>
  <si>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</si>
  <si>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</si>
  <si>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</si>
  <si>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</si>
  <si>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</si>
  <si>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</si>
  <si>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</si>
  <si>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</si>
  <si>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</si>
  <si>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</si>
  <si>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</si>
  <si>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</si>
  <si>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</si>
  <si>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</si>
  <si>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</si>
  <si>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</si>
  <si>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</si>
  <si>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</si>
  <si>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</si>
  <si>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</si>
  <si>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</si>
  <si>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</si>
  <si>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</si>
  <si>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</si>
  <si>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</si>
  <si>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</si>
  <si>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</si>
  <si>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</si>
  <si>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</si>
  <si>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</si>
  <si>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</si>
  <si>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</si>
  <si>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</si>
  <si>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</si>
  <si>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</si>
  <si>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</si>
  <si>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</si>
  <si>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</si>
  <si>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</si>
  <si>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</si>
  <si>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</si>
  <si>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</si>
  <si>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</si>
  <si>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</si>
  <si>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</si>
  <si>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</si>
  <si>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</si>
  <si>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</si>
  <si>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</si>
  <si>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</si>
  <si>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</si>
  <si>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</si>
  <si>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</si>
  <si>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</si>
  <si>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</si>
  <si>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</si>
  <si>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</si>
  <si>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</si>
  <si>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</si>
  <si>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</si>
  <si>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</si>
  <si>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</si>
  <si>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</si>
  <si>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</si>
  <si>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</si>
  <si>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</si>
  <si>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</si>
  <si>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</si>
  <si>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</si>
  <si>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</si>
  <si>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</si>
  <si>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</si>
  <si>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</si>
  <si>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</si>
  <si>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</si>
  <si>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</si>
  <si>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</si>
  <si>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</si>
  <si>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</si>
  <si>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</si>
  <si>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</si>
  <si>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</si>
  <si>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</si>
  <si>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</si>
  <si>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</si>
  <si>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</si>
  <si>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</si>
  <si>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</si>
  <si>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</si>
  <si>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</si>
  <si>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</si>
  <si>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</si>
  <si>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</si>
  <si>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</si>
  <si>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</si>
  <si>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</si>
  <si>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</si>
  <si>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</si>
  <si>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</si>
  <si>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</si>
  <si>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</si>
  <si>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</si>
  <si>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</si>
  <si>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</si>
  <si>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</si>
  <si>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</si>
  <si>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</si>
  <si>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</si>
  <si>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</si>
  <si>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</si>
  <si>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</si>
  <si>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</si>
  <si>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</si>
  <si>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</si>
  <si>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</si>
  <si>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</si>
  <si>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</si>
  <si>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</si>
  <si>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</si>
  <si>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</si>
  <si>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</si>
  <si>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</si>
  <si>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</si>
  <si>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</si>
  <si>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</si>
  <si>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</si>
  <si>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</si>
  <si>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</si>
  <si>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</si>
  <si>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</si>
  <si>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</si>
  <si>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</si>
  <si>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</si>
  <si>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</si>
  <si>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</si>
  <si>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</si>
  <si>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</si>
  <si>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</si>
  <si>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</si>
  <si>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</si>
  <si>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</si>
  <si>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</si>
  <si>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</si>
  <si>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</si>
  <si>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</si>
  <si>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</si>
  <si>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</si>
  <si>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</si>
  <si>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</si>
  <si>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</si>
  <si>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</si>
  <si>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</si>
  <si>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</si>
  <si>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</si>
  <si>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</si>
  <si>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</si>
  <si>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</si>
  <si>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</si>
  <si>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</si>
  <si>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</si>
  <si>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</si>
  <si>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</si>
  <si>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</si>
  <si>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</si>
  <si>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</si>
  <si>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</si>
  <si>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</si>
  <si>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</si>
  <si>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</si>
  <si>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</si>
  <si>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</si>
  <si>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</si>
  <si>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</si>
  <si>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</si>
  <si>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</si>
  <si>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</si>
  <si>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</si>
  <si>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</si>
  <si>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</si>
  <si>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</si>
  <si>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</si>
  <si>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</si>
  <si>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</si>
  <si>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</si>
  <si>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</si>
  <si>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</si>
  <si>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</si>
  <si>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</si>
  <si>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</si>
  <si>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</si>
  <si>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</si>
  <si>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</si>
  <si>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</si>
  <si>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</si>
  <si>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</si>
  <si>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</si>
  <si>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</si>
  <si>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</si>
  <si>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</si>
  <si>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</si>
  <si>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</si>
  <si>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</si>
  <si>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</si>
  <si>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</si>
  <si>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</si>
  <si>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</si>
  <si>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</si>
  <si>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</si>
  <si>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</si>
  <si>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</si>
  <si>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</si>
  <si>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</si>
  <si>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</si>
  <si>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</si>
  <si>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</si>
  <si>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</si>
  <si>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</si>
  <si>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</si>
  <si>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</si>
  <si>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</si>
  <si>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</si>
  <si>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</si>
  <si>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</si>
  <si>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</si>
  <si>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</si>
  <si>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</si>
  <si>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</si>
  <si>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</si>
  <si>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</si>
  <si>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</si>
  <si>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</si>
  <si>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</si>
  <si>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</si>
  <si>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</si>
  <si>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</si>
  <si>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</si>
  <si>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</si>
  <si>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</si>
  <si>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</si>
  <si>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</si>
  <si>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</si>
  <si>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</si>
  <si>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</si>
  <si>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</si>
  <si>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</si>
  <si>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</si>
  <si>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</si>
  <si>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</si>
  <si>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</si>
  <si>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</si>
  <si>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</si>
  <si>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</si>
  <si>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</si>
  <si>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</si>
  <si>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</si>
  <si>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</si>
  <si>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</si>
  <si>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</si>
  <si>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</si>
  <si>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</si>
  <si>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</si>
  <si>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</si>
  <si>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</si>
  <si>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</si>
  <si>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</si>
  <si>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</si>
  <si>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</si>
  <si>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</si>
  <si>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</si>
  <si>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</si>
  <si>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</si>
  <si>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</si>
  <si>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</si>
  <si>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</si>
  <si>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</si>
  <si>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</si>
  <si>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</si>
  <si>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</si>
  <si>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</si>
  <si>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</si>
  <si>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</si>
  <si>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</si>
  <si>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</si>
  <si>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</si>
  <si>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</si>
  <si>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</si>
  <si>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</si>
  <si>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</si>
  <si>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</si>
  <si>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</si>
  <si>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</si>
  <si>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</si>
  <si>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</si>
  <si>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</si>
  <si>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</si>
  <si>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</si>
  <si>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</si>
  <si>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</si>
  <si>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</si>
  <si>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</si>
  <si>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</si>
  <si>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</si>
  <si>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</si>
  <si>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</si>
  <si>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</si>
  <si>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</si>
  <si>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</si>
  <si>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</si>
  <si>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</si>
  <si>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</si>
  <si>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</si>
  <si>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</si>
  <si>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</si>
  <si>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</si>
  <si>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</si>
  <si>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</si>
  <si>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</si>
  <si>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</si>
  <si>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</si>
  <si>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</si>
  <si>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</si>
  <si>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</si>
  <si>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</si>
  <si>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</si>
  <si>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</si>
  <si>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</si>
  <si>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</si>
  <si>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</si>
  <si>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</si>
  <si>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</si>
  <si>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</si>
  <si>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</si>
  <si>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</si>
  <si>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</si>
  <si>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</si>
  <si>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</si>
  <si>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</si>
  <si>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</si>
  <si>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</si>
  <si>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</si>
  <si>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</si>
  <si>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</si>
  <si>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</si>
  <si>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</si>
  <si>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</si>
  <si>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</si>
  <si>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</si>
  <si>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</si>
  <si>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</si>
  <si>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</si>
  <si>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</si>
  <si>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</si>
  <si>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</si>
  <si>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</si>
  <si>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</si>
  <si>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</si>
  <si>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</si>
  <si>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</si>
  <si>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</si>
  <si>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</si>
  <si>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</si>
  <si>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</si>
  <si>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</si>
  <si>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</si>
  <si>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</si>
  <si>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</si>
  <si>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</si>
  <si>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</si>
  <si>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</si>
  <si>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</si>
  <si>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</si>
  <si>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</si>
  <si>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</si>
  <si>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</si>
  <si>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</si>
  <si>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</si>
  <si>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</si>
  <si>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</si>
  <si>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</si>
  <si>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</si>
  <si>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</si>
  <si>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</si>
  <si>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</si>
  <si>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</si>
  <si>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</si>
  <si>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</si>
  <si>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</si>
  <si>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</si>
  <si>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</si>
  <si>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</si>
  <si>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</si>
  <si>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</si>
  <si>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</si>
  <si>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</si>
  <si>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</si>
  <si>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</si>
  <si>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</si>
  <si>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</si>
  <si>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</si>
  <si>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</si>
  <si>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</si>
  <si>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</si>
  <si>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</si>
  <si>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</si>
  <si>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</si>
  <si>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</si>
  <si>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</si>
  <si>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</si>
  <si>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</si>
  <si>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</si>
  <si>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</si>
  <si>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</si>
  <si>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</si>
  <si>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</si>
  <si>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</si>
  <si>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</si>
  <si>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</si>
  <si>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</si>
  <si>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</si>
  <si>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</si>
  <si>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</si>
  <si>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</si>
  <si>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</si>
  <si>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</si>
  <si>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</si>
  <si>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</si>
  <si>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</si>
  <si>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</si>
  <si>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</si>
  <si>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</si>
  <si>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</si>
  <si>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</si>
  <si>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</si>
  <si>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</si>
  <si>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</si>
  <si>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</si>
  <si>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</si>
  <si>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</si>
  <si>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</si>
  <si>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</si>
  <si>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</si>
  <si>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</si>
  <si>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</si>
  <si>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</si>
  <si>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</si>
  <si>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</si>
  <si>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</si>
  <si>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</si>
  <si>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</si>
  <si>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</si>
  <si>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</si>
  <si>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</si>
  <si>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</si>
  <si>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</si>
  <si>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</si>
  <si>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</si>
  <si>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</si>
  <si>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</si>
  <si>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</si>
  <si>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</si>
  <si>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</si>
  <si>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</si>
  <si>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</si>
  <si>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</si>
  <si>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</si>
  <si>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</si>
  <si>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</si>
  <si>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</si>
  <si>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</si>
  <si>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</si>
  <si>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</si>
  <si>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</si>
  <si>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</si>
  <si>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</si>
  <si>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</si>
  <si>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</si>
  <si>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</si>
  <si>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</si>
  <si>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</si>
  <si>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</si>
  <si>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</si>
  <si>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</si>
  <si>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</si>
  <si>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</si>
  <si>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</si>
  <si>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</si>
  <si>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</si>
  <si>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</si>
  <si>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</si>
  <si>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</si>
  <si>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</si>
  <si>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</si>
  <si>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</si>
  <si>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</si>
  <si>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</si>
  <si>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</si>
  <si>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</si>
  <si>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</si>
  <si>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</si>
  <si>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</si>
  <si>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</si>
  <si>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</si>
  <si>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</si>
  <si>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</si>
  <si>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</si>
  <si>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</si>
  <si>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</si>
  <si>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</si>
  <si>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</si>
  <si>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</si>
  <si>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</si>
  <si>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</si>
  <si>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</si>
  <si>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</si>
  <si>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</si>
  <si>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</si>
  <si>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</si>
  <si>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</si>
  <si>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</si>
  <si>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</si>
  <si>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</si>
  <si>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</si>
  <si>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</si>
  <si>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</si>
  <si>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</si>
  <si>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</si>
  <si>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</si>
  <si>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</si>
  <si>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</si>
  <si>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</si>
  <si>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</si>
  <si>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</si>
  <si>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</si>
  <si>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</si>
  <si>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</si>
  <si>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</si>
  <si>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</si>
  <si>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</si>
  <si>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</si>
  <si>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</si>
  <si>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</si>
  <si>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</si>
  <si>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</si>
  <si>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</si>
  <si>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</si>
  <si>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</si>
  <si>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</si>
  <si>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</si>
  <si>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</si>
  <si>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</si>
  <si>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</si>
  <si>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</si>
  <si>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</si>
  <si>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</si>
  <si>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</si>
  <si>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</si>
  <si>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</si>
  <si>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</si>
  <si>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</si>
  <si>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</si>
  <si>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</si>
  <si>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</si>
  <si>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</si>
  <si>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</si>
  <si>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</si>
  <si>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</si>
  <si>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</si>
  <si>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</si>
  <si>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</si>
  <si>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</si>
  <si>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</si>
  <si>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</si>
  <si>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</si>
  <si>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</si>
  <si>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</si>
  <si>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</si>
  <si>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</si>
  <si>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</si>
  <si>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</si>
  <si>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</si>
  <si>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</si>
  <si>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</si>
  <si>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</si>
  <si>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</si>
  <si>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</si>
  <si>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</si>
  <si>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</si>
  <si>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</si>
  <si>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</si>
  <si>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</si>
  <si>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</si>
  <si>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</si>
  <si>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</si>
  <si>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</si>
  <si>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</si>
  <si>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</si>
  <si>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</si>
  <si>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</si>
  <si>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</si>
  <si>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</si>
  <si>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</si>
  <si>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</si>
  <si>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</si>
  <si>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</si>
  <si>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</si>
  <si>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</si>
  <si>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</si>
  <si>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</si>
  <si>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</si>
  <si>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</si>
  <si>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</si>
  <si>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</si>
  <si>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</si>
  <si>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</si>
  <si>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</si>
  <si>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</si>
  <si>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</si>
  <si>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</si>
  <si>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</si>
  <si>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</si>
  <si>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</si>
  <si>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</si>
  <si>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</si>
  <si>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</si>
  <si>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</si>
  <si>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</si>
  <si>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</si>
  <si>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</si>
  <si>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</si>
  <si>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</si>
  <si>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</si>
  <si>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</si>
  <si>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</si>
  <si>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</si>
  <si>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</si>
  <si>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</si>
  <si>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</si>
  <si>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</si>
  <si>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</si>
  <si>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</si>
  <si>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</si>
  <si>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</si>
  <si>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</si>
  <si>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</si>
  <si>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</si>
  <si>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</si>
  <si>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</si>
  <si>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</si>
  <si>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</si>
  <si>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</si>
  <si>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</si>
  <si>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</si>
  <si>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</si>
  <si>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</si>
  <si>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</si>
  <si>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</si>
  <si>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</si>
  <si>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</si>
  <si>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</si>
  <si>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</si>
  <si>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</si>
  <si>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</si>
  <si>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</si>
  <si>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</si>
  <si>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</si>
  <si>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</si>
  <si>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</si>
  <si>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</si>
  <si>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</si>
  <si>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</si>
  <si>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</si>
  <si>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</si>
  <si>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</si>
  <si>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</si>
  <si>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</si>
  <si>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</si>
  <si>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</si>
  <si>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</si>
  <si>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</si>
  <si>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</si>
  <si>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</si>
  <si>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</si>
  <si>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</si>
  <si>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</si>
  <si>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</si>
  <si>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</si>
  <si>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</si>
  <si>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</si>
  <si>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</si>
  <si>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</si>
  <si>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</si>
  <si>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</si>
  <si>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</si>
  <si>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</si>
  <si>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</si>
  <si>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</si>
  <si>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</si>
  <si>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</si>
  <si>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</si>
  <si>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</si>
  <si>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</si>
  <si>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</si>
  <si>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</si>
  <si>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</si>
  <si>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</si>
  <si>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</si>
  <si>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</si>
  <si>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</si>
  <si>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</si>
  <si>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</si>
  <si>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</si>
  <si>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</si>
  <si>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</si>
  <si>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</si>
  <si>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</si>
  <si>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</si>
  <si>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</si>
  <si>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</si>
  <si>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</si>
  <si>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</si>
  <si>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</si>
  <si>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</si>
  <si>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</si>
  <si>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</si>
  <si>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</si>
  <si>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</si>
  <si>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</si>
  <si>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</si>
  <si>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</si>
  <si>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</si>
  <si>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</si>
  <si>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</si>
  <si>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</si>
  <si>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</si>
  <si>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</si>
  <si>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</si>
  <si>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</si>
  <si>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</si>
  <si>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</si>
  <si>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</si>
  <si>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</si>
  <si>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</si>
  <si>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</si>
  <si>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</si>
  <si>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</si>
  <si>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</si>
  <si>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</si>
  <si>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</si>
  <si>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</si>
  <si>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</si>
  <si>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</si>
  <si>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</si>
  <si>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</si>
  <si>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</si>
  <si>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</si>
  <si>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</si>
  <si>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</si>
  <si>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</si>
  <si>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</si>
  <si>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</si>
  <si>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</si>
  <si>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</si>
  <si>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</si>
  <si>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</si>
  <si>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</si>
  <si>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</si>
  <si>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</si>
  <si>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</si>
  <si>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</si>
  <si>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</si>
  <si>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</si>
  <si>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</si>
  <si>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</si>
  <si>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</si>
  <si>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</si>
  <si>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</si>
  <si>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</si>
  <si>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</si>
  <si>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</si>
  <si>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</si>
  <si>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</si>
  <si>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</si>
  <si>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</si>
  <si>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</si>
  <si>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</si>
  <si>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</si>
  <si>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</si>
  <si>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</si>
  <si>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</si>
  <si>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</si>
  <si>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</si>
  <si>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</si>
  <si>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</si>
  <si>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</si>
  <si>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</si>
  <si>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</si>
  <si>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</si>
  <si>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</si>
  <si>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</si>
  <si>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</si>
  <si>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</si>
  <si>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</si>
  <si>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</si>
  <si>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</si>
  <si>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</si>
  <si>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</si>
  <si>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</si>
  <si>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</si>
  <si>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</si>
  <si>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</si>
  <si>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</si>
  <si>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</si>
  <si>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</si>
  <si>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</si>
  <si>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</si>
  <si>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</si>
  <si>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</si>
  <si>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</si>
  <si>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</si>
  <si>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</si>
  <si>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</si>
  <si>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</si>
  <si>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</si>
  <si>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</si>
  <si>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</si>
  <si>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</si>
  <si>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</si>
  <si>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</si>
  <si>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</si>
  <si>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</si>
  <si>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</si>
  <si>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</si>
  <si>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</si>
  <si>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</si>
  <si>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</si>
  <si>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</si>
  <si>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</si>
  <si>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</si>
  <si>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</si>
  <si>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</si>
  <si>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</si>
  <si>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</si>
  <si>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</si>
  <si>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</si>
  <si>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</si>
  <si>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</si>
  <si>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</si>
  <si>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</si>
  <si>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</si>
  <si>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</si>
  <si>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</si>
  <si>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</si>
  <si>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</si>
  <si>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</si>
  <si>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</si>
  <si>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</si>
  <si>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</si>
  <si>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</si>
  <si>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</si>
  <si>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</si>
  <si>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</si>
  <si>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</si>
  <si>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</si>
  <si>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</si>
  <si>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</si>
  <si>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</si>
  <si>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</si>
  <si>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</si>
  <si>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</si>
  <si>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</si>
  <si>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</si>
  <si>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</si>
  <si>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</si>
  <si>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</si>
  <si>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</si>
  <si>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</si>
  <si>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</si>
  <si>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</si>
  <si>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</si>
  <si>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</si>
  <si>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</si>
  <si>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</si>
  <si>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</si>
  <si>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</si>
  <si>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</si>
  <si>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</si>
  <si>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</si>
  <si>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</si>
  <si>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</si>
  <si>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</si>
  <si>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</si>
  <si>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</si>
  <si>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</si>
  <si>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</si>
  <si>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</si>
  <si>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</si>
  <si>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</si>
  <si>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</si>
  <si>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</si>
  <si>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</si>
  <si>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</si>
  <si>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</si>
  <si>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</si>
  <si>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</si>
  <si>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</si>
  <si>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</si>
  <si>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</si>
  <si>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</si>
  <si>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</si>
  <si>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</si>
  <si>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</si>
  <si>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</si>
  <si>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</si>
  <si>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</si>
  <si>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</si>
  <si>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</si>
  <si>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</si>
  <si>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</si>
  <si>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</si>
  <si>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</si>
  <si>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</si>
  <si>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</si>
  <si>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</si>
  <si>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</si>
  <si>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</si>
  <si>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</si>
  <si>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</si>
  <si>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</si>
  <si>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</si>
  <si>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</si>
  <si>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</si>
  <si>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</si>
  <si>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</si>
  <si>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</si>
  <si>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</si>
  <si>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</si>
  <si>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</si>
  <si>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</si>
  <si>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</si>
  <si>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</si>
  <si>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</si>
  <si>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</si>
  <si>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</si>
  <si>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</si>
  <si>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</si>
  <si>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</si>
  <si>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</si>
  <si>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</si>
  <si>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</si>
  <si>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</si>
  <si>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</si>
  <si>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</si>
  <si>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</si>
  <si>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</si>
  <si>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</si>
  <si>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</si>
  <si>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</si>
  <si>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</si>
  <si>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</si>
  <si>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</si>
  <si>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</si>
  <si>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</si>
  <si>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</si>
  <si>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</si>
  <si>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</si>
  <si>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</si>
  <si>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</si>
  <si>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</si>
  <si>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</si>
  <si>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</si>
  <si>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</si>
  <si>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</si>
  <si>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</si>
  <si>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</si>
  <si>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</si>
  <si>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</si>
  <si>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</si>
  <si>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</si>
  <si>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</si>
  <si>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</si>
  <si>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</si>
  <si>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</si>
  <si>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</si>
  <si>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</si>
  <si>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</si>
  <si>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</si>
  <si>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</si>
  <si>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</si>
  <si>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</si>
  <si>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</si>
  <si>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</si>
  <si>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</si>
  <si>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</si>
  <si>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</si>
  <si>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</si>
  <si>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</si>
  <si>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</si>
  <si>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</si>
  <si>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</si>
  <si>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</si>
  <si>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</si>
  <si>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</si>
  <si>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</si>
  <si>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</si>
  <si>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</si>
  <si>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</si>
  <si>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</si>
  <si>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</si>
  <si>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</si>
  <si>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</si>
  <si>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</si>
  <si>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</si>
  <si>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</si>
  <si>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</si>
  <si>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</si>
  <si>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</si>
  <si>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</si>
  <si>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</si>
  <si>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</si>
  <si>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</si>
  <si>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</si>
  <si>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</si>
  <si>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</si>
  <si>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</si>
  <si>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</si>
  <si>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</si>
  <si>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</si>
  <si>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</si>
  <si>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</si>
  <si>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</si>
  <si>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</si>
  <si>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</si>
  <si>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</si>
  <si>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</si>
  <si>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</si>
  <si>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</si>
  <si>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</si>
  <si>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</si>
  <si>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</si>
  <si>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</si>
  <si>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</si>
  <si>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</si>
  <si>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</si>
  <si>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</si>
  <si>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</si>
  <si>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</si>
  <si>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</si>
  <si>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</si>
  <si>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</si>
  <si>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</si>
  <si>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</si>
  <si>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</si>
  <si>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</si>
  <si>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</si>
  <si>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</si>
  <si>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</si>
  <si>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</si>
  <si>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</si>
  <si>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</si>
  <si>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</si>
  <si>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</si>
  <si>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</si>
  <si>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</si>
  <si>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</si>
  <si>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</si>
  <si>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</si>
  <si>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</si>
  <si>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</si>
  <si>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</si>
  <si>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</si>
  <si>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</si>
  <si>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</si>
  <si>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</si>
  <si>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</si>
  <si>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</si>
  <si>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</si>
  <si>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</si>
  <si>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</si>
  <si>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</si>
  <si>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</si>
  <si>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</si>
  <si>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</si>
  <si>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</si>
  <si>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</si>
  <si>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</si>
  <si>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</si>
  <si>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</si>
  <si>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</si>
  <si>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</si>
  <si>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</si>
  <si>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</si>
  <si>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</si>
  <si>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</si>
  <si>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</si>
  <si>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</si>
  <si>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</si>
  <si>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</si>
  <si>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</si>
  <si>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</si>
  <si>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</si>
  <si>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</si>
  <si>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</si>
  <si>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</si>
  <si>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</si>
  <si>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</si>
  <si>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</si>
  <si>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</si>
  <si>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</si>
  <si>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</si>
  <si>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</si>
  <si>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</si>
  <si>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</si>
  <si>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</si>
  <si>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</si>
  <si>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</si>
  <si>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</si>
  <si>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</si>
  <si>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</si>
  <si>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</si>
  <si>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</si>
  <si>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</si>
  <si>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</si>
  <si>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</si>
  <si>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</si>
  <si>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</si>
  <si>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</si>
  <si>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</si>
  <si>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</si>
  <si>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</si>
  <si>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</si>
  <si>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</si>
  <si>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</si>
  <si>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</si>
  <si>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</si>
  <si>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</si>
  <si>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</si>
  <si>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</si>
  <si>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</si>
  <si>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</si>
  <si>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</si>
  <si>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</si>
  <si>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</si>
  <si>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</si>
  <si>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</si>
  <si>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</si>
  <si>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</si>
  <si>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</si>
  <si>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</si>
  <si>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</si>
  <si>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</si>
  <si>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</si>
  <si>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</si>
  <si>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</si>
  <si>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</si>
  <si>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</si>
  <si>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</si>
  <si>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</si>
  <si>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</si>
  <si>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</si>
  <si>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</si>
  <si>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</si>
  <si>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</si>
  <si>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</si>
  <si>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</si>
  <si>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</si>
  <si>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</si>
  <si>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</si>
  <si>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</si>
  <si>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</si>
  <si>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</si>
  <si>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</si>
  <si>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</si>
  <si>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</si>
  <si>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</si>
  <si>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</si>
  <si>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</si>
  <si>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</si>
  <si>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</si>
  <si>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</si>
  <si>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</si>
  <si>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</si>
  <si>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</si>
  <si>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</si>
  <si>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</si>
  <si>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</si>
  <si>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</si>
  <si>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</si>
  <si>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</si>
  <si>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</si>
  <si>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</si>
  <si>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</si>
  <si>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</si>
  <si>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</si>
  <si>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</si>
  <si>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</si>
  <si>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</si>
  <si>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</si>
  <si>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</si>
  <si>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</si>
  <si>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</si>
  <si>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</si>
  <si>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</si>
  <si>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</si>
  <si>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</si>
  <si>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</si>
  <si>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</si>
  <si>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</si>
  <si>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</si>
  <si>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</si>
  <si>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</si>
  <si>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</si>
  <si>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</si>
  <si>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</si>
  <si>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</si>
  <si>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</si>
  <si>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</si>
  <si>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</si>
  <si>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</si>
  <si>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</si>
  <si>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</si>
  <si>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</si>
  <si>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</si>
  <si>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</si>
  <si>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</si>
  <si>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</si>
  <si>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</si>
  <si>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</si>
  <si>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</si>
  <si>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</si>
  <si>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</si>
  <si>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</si>
  <si>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</si>
  <si>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</si>
  <si>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</si>
  <si>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</si>
  <si>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</si>
  <si>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</si>
  <si>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</si>
  <si>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</si>
  <si>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</si>
  <si>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</si>
  <si>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</si>
  <si>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</si>
  <si>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</si>
  <si>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</si>
  <si>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</si>
  <si>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</si>
  <si>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</si>
  <si>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</si>
  <si>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</si>
  <si>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</si>
  <si>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</si>
  <si>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</si>
  <si>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</si>
  <si>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</si>
  <si>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</si>
  <si>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</si>
  <si>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</si>
  <si>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</si>
  <si>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</si>
  <si>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</si>
  <si>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</si>
  <si>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</si>
  <si>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</si>
  <si>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</si>
  <si>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</si>
  <si>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</si>
  <si>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</si>
  <si>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</si>
  <si>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</si>
  <si>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</si>
  <si>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</si>
  <si>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</si>
  <si>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</si>
  <si>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</si>
  <si>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</si>
  <si>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</si>
  <si>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</si>
  <si>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</si>
  <si>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</si>
  <si>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</si>
  <si>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</si>
  <si>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</si>
  <si>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</si>
  <si>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</si>
  <si>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</si>
  <si>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</si>
  <si>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</si>
  <si>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</si>
  <si>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</si>
  <si>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</si>
  <si>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</si>
  <si>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</si>
  <si>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</si>
  <si>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</si>
  <si>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</si>
  <si>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</si>
  <si>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</si>
  <si>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</si>
  <si>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</si>
  <si>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</si>
  <si>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</si>
  <si>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</si>
  <si>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</si>
  <si>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</si>
  <si>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</si>
  <si>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</si>
  <si>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</si>
  <si>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</si>
  <si>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</si>
  <si>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</si>
  <si>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</si>
  <si>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</si>
  <si>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</si>
  <si>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</si>
  <si>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</si>
  <si>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</si>
  <si>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</si>
  <si>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</si>
  <si>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</si>
  <si>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</si>
  <si>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</si>
  <si>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</si>
  <si>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</si>
  <si>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</si>
  <si>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</si>
  <si>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</si>
  <si>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</si>
  <si>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</si>
  <si>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</si>
  <si>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</si>
  <si>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</si>
  <si>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</si>
  <si>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</si>
  <si>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</si>
  <si>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</si>
  <si>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</si>
  <si>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</si>
  <si>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</si>
  <si>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</si>
  <si>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</si>
  <si>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</si>
  <si>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</si>
  <si>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</si>
  <si>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</si>
  <si>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</si>
  <si>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</si>
  <si>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</si>
  <si>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</si>
  <si>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</si>
  <si>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</si>
  <si>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</si>
  <si>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</si>
  <si>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</si>
  <si>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</si>
  <si>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</si>
  <si>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</si>
  <si>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</si>
  <si>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</si>
  <si>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</si>
  <si>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</si>
  <si>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</si>
  <si>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</si>
  <si>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</si>
  <si>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</si>
  <si>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</si>
  <si>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</si>
  <si>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</si>
  <si>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</si>
  <si>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</si>
  <si>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</si>
  <si>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</si>
  <si>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</si>
  <si>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</si>
  <si>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</si>
  <si>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</si>
  <si>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</si>
  <si>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</si>
  <si>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</si>
  <si>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</si>
  <si>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</si>
  <si>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</si>
  <si>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</si>
  <si>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</si>
  <si>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</si>
  <si>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</si>
  <si>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</si>
  <si>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</si>
  <si>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</si>
  <si>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</si>
  <si>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</si>
  <si>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</si>
  <si>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</si>
  <si>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</si>
  <si>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</si>
  <si>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</si>
  <si>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</si>
  <si>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</si>
  <si>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PCM-20251114-00001661</t>
  </si>
  <si>
    <t xml:space="preserve">Em team need 50 min </t>
  </si>
  <si>
    <t>PCM-20251114-00001666</t>
  </si>
  <si>
    <t>Emergency</t>
  </si>
  <si>
    <t xml:space="preserve">The site located on mountain limit Accsess // Em team need 120 min </t>
  </si>
  <si>
    <t xml:space="preserve"> PCM-20250215-00000830 </t>
  </si>
  <si>
    <t>LTE site still down and  site located in aramco area access issue need special permission</t>
  </si>
  <si>
    <t>PCM-20251114-00001260</t>
  </si>
  <si>
    <t>Heavy rain in area and team checKing after HJR0228</t>
  </si>
  <si>
    <t>NO PCM</t>
  </si>
  <si>
    <t>Heavy rain in area and team on the way to saving HUB site  team at site checking</t>
  </si>
  <si>
    <t xml:space="preserve">Heavy rain in area and team on the way to saving HUB site </t>
  </si>
  <si>
    <t>Access the owner not responding</t>
  </si>
  <si>
    <t>Heavy rain in area and team on the way to saving HUB site  // 70 mins</t>
  </si>
  <si>
    <t>PCM-20251114-00001703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</si>
  <si>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</si>
  <si>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</si>
  <si>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</si>
  <si>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</si>
  <si>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</si>
  <si>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</si>
  <si>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</si>
  <si>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</si>
  <si>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PCM-20251114-00001606</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</si>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</sst>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1" totalsRowShown="0" headerRowDxfId="64" dataDxfId="63" headerRowBorderDxfId="61" tableBorderDxfId="62">
  <autoFilter ref="A1:L10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313.02434791666747</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0.21674375000293367</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45975.972773842594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45975.972773842594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45975.972773842594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45975.972773842594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45975.972773842594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45975.972773842594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45975.972773842594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45975.972773842594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45975.972773842594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45975.972773842594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45975.972773842594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45975.972773842594</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45975.972773842594</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45975.972773842594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45975.972773842594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45975.972773842594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45975.972773842594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45975.972773842594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45975.972773842594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45975.972773842594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45975.972773842594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45975.972773842594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45975.972773842594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45975.972773842594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45975.972773842594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45975.972773842594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45975.972773842594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45975.972773842594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45975.972773842594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45975.972773842594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45975.972773842594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45975.972773842594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45975.972773842594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45975.972773842594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45975.972773842594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45975.972773842594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45975.972773842594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45975.972773842594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45975.972773842594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45975.972773842594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45975.972773842594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45975.972773842594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45975.972773842594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45975.972773842594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45975.972773842594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45975.972773842594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45975.972773842594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45975.972773842594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45975.972773842594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45975.972773842594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45975.972773842594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45975.972773842594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45975.972773842594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45975.972773842594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45975.972773842594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45975.972773842594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45975.972773842594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45975.972773842594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45975.972773842594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45975.972773842594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45975.972773842594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45975.972773842594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45975.972773842594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45975.972773842594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45975.972773842594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45975.972773842594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45975.972773842594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45975.972773842594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45975.972773842594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45975.972773842594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45975.972773842594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45975.972773842594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45975.972773842594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45975.972773842594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45975.972773842594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45975.972773842594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45975.972773842594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45975.972773842594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45975.972773842594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45975.972773842594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45975.972773842594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45975.972773842594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45975.972773842594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45975.972773842594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45975.972773842594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45975.972773842594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45975.972773842594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45975.972773842594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45975.972773842594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45975.972773842594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45975.972773842594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45975.972773842594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45975.972773842594</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150.97293587963213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1.3664891203734442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45975.972773842594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45975.972773842594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45975.972773842594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45975.972773842594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45975.972773842594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45975.972773842594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45975.972773842594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45975.972773842594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45975.972773842594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45975.972773842594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45975.972773842594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45975.972773842594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45975.972773842594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45975.972773842594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45975.972773842594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45975.972773842594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45975.972773842594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45975.972773842594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45975.972773842594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45975.972773842594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45975.972773842594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45975.972773842594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45975.972773842594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45975.972773842594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45975.972773842594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45975.972773842594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45975.972773842594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45975.972773842594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45975.972773842594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45975.972773842594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45975.972773842594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45975.972773842594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45975.972773842594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45975.972773842594</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1"/>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61" t="s">
        <v>25041</v>
      </c>
      <c r="E2" s="18" t="s">
        <v>39021</v>
      </c>
      <c r="F2" s="20">
        <v>45975.948136574072</v>
      </c>
      <c r="G2" s="21">
        <f t="shared" ref="G2:G56" ca="1" si="0">IFERROR(NOW()-F2,"-")</f>
        <v>2.4637268521473743E-2</v>
      </c>
      <c r="H2" s="22">
        <v>45975.943113425928</v>
      </c>
      <c r="I2" s="19" t="str">
        <f>IFERROR(VLOOKUP(D2,DB!A:F,6,0),"")</f>
        <v>SCECO</v>
      </c>
      <c r="J2" s="18" t="str">
        <f>IFERROR(VLOOKUP(D2,DB!A:G,7,0),"")</f>
        <v>Vandalized+No BB Design</v>
      </c>
      <c r="K2" s="45" t="s">
        <v>39110</v>
      </c>
      <c r="L2" s="23" t="str">
        <f>IFERROR(VLOOKUP(D2,DB!A:I,9,0),"")</f>
        <v>Latis</v>
      </c>
    </row>
    <row r="3" spans="1:13" ht="30.75">
      <c r="A3" s="19" t="s">
        <v>39111</v>
      </c>
      <c r="B3" s="61" t="str">
        <f>IFERROR(VLOOKUP(D3,DB!A:K,11,0),"")</f>
        <v>R3</v>
      </c>
      <c r="C3" s="18">
        <v>18</v>
      </c>
      <c r="D3" s="18" t="s">
        <v>38866</v>
      </c>
      <c r="E3" s="61" t="s">
        <v>39112</v>
      </c>
      <c r="F3" s="157">
        <v>45975.949479166666</v>
      </c>
      <c r="G3" s="21">
        <f ca="1">IFERROR(NOW()-F3,"-")</f>
        <v>2.3294675927900244E-2</v>
      </c>
      <c r="H3" s="22">
        <v>45975.941134259258</v>
      </c>
      <c r="I3" s="19" t="str">
        <f>IFERROR(VLOOKUP(D3,DB!A:F,6,0),"")</f>
        <v>Generator-DG</v>
      </c>
      <c r="J3" s="18" t="str">
        <f>IFERROR(VLOOKUP(D3,DB!A:G,7,0),"")</f>
        <v>Good</v>
      </c>
      <c r="K3" s="45" t="s">
        <v>39113</v>
      </c>
      <c r="L3" s="23" t="str">
        <f>IFERROR(VLOOKUP(D3,DB!A:I,9,0),"")</f>
        <v>Latis</v>
      </c>
    </row>
    <row r="4" spans="1:13" ht="15" customHeight="1">
      <c r="A4" s="19"/>
      <c r="B4" s="61" t="str">
        <f>IFERROR(VLOOKUP(D4,DB!A:K,11,0),"")</f>
        <v/>
      </c>
      <c r="C4" s="18"/>
      <c r="D4" s="18"/>
      <c r="E4" s="18"/>
      <c r="F4" s="20"/>
      <c r="G4" s="21">
        <f t="shared" ca="1" si="0"/>
        <v>45975.972773842594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45975.972773842594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45975.972773842594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45975.972773842594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45975.972773842594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45975.972773842594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45975.972773842594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45975.972773842594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45975.972773842594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45975.972773842594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45975.972773842594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45975.972773842594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45975.972773842594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45975.972773842594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45975.972773842594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45975.972773842594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45975.972773842594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45975.972773842594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45975.972773842594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45975.972773842594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45975.972773842594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45975.972773842594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45975.972773842594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45975.972773842594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45975.972773842594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45975.972773842594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45975.972773842594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45975.972773842594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45975.972773842594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45975.972773842594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45975.972773842594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45975.972773842594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45975.972773842594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45975.972773842594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45975.972773842594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45975.972773842594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45975.972773842594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45975.972773842594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45975.972773842594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45975.972773842594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45975.972773842594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45975.972773842594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45975.972773842594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45975.972773842594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45975.972773842594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45975.972773842594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45975.972773842594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45975.972773842594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45975.972773842594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45975.972773842594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45975.972773842594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45975.972773842594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45975.972773842594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45975.972773842594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45975.972773842594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45975.972773842594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45975.972773842594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45975.972773842594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45975.972773842594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45975.972773842594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45975.972773842594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45975.972773842594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45975.972773842594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45975.972773842594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45975.972773842594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45975.972773842594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45975.972773842594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45975.972773842594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45975.972773842594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45975.972773842594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45975.972773842594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45975.972773842594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45975.972773842594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45975.972773842594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45975.972773842594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45975.972773842594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45975.972773842594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45975.972773842594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45975.972773842594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45975.972773842594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45975.972773842594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45975.972773842594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45975.972773842594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45975.972773842594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45975.972773842594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45975.972773842594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45975.972773842594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45975.972773842594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45975.972773842594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45975.972773842594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45975.972773842594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45975.972773842594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45975.972773842594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45975.972773842594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45975.972773842594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45975.972773842594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45975.972773842594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45975.972773842594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45975.972773842594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45975.972773842594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45975.972773842594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45975.972773842594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45975.972773842594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45975.972773842594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45975.972773842594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45975.972773842594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45975.972773842594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45975.972773842594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45975.972773842594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45975.972773842594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45975.972773842594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45975.972773842594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45975.972773842594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45975.972773842594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45975.972773842594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45975.972773842594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45975.972773842594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45975.972773842594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45975.972773842594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45975.972773842594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45975.972773842594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45975.972773842594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45975.972773842594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45975.972773842594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45975.972773842594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45975.972773842594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45975.972773842594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45975.972773842594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45975.972773842594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45975.972773842594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45975.972773842594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45975.972773842594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45975.972773842594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45975.972773842594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45975.972773842594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45975.972773842594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45975.972773842594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45975.972773842594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45975.972773842594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45975.972773842594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45975.972773842594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45975.972773842594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45975.972773842594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45975.972773842594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45975.972773842594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45975.972773842594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45975.972773842594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45975.972773842594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45975.972773842594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45975.972773842594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45975.972773842594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45975.972773842594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45975.972773842594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45975.972773842594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45975.972773842594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45975.972773842594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45975.972773842594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45975.972773842594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45975.972773842594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45975.972773842594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45975.972773842594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45975.972773842594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45975.972773842594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45975.972773842594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45975.972773842594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45975.972773842594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45975.972773842594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45975.972773842594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45975.972773842594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45975.972773842594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45975.972773842594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45975.972773842594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45975.972773842594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45975.972773842594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45975.972773842594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45975.972773842594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45975.972773842594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45975.972773842594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45975.972773842594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45975.972773842594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45975.972773842594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45975.972773842594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45975.972773842594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45975.972773842594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45975.972773842594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45975.972773842594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45975.972773842594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45975.972773842594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45975.972773842594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45975.972773842594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45975.972773842594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45975.972773842594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45975.972773842594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45975.972773842594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45975.972773842594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45975.972773842594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45975.972773842594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45975.972773842594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45975.972773842594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45975.972773842594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45975.972773842594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45975.972773842594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45975.972773842594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45975.972773842594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45975.972773842594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45975.972773842594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45975.972773842594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45975.972773842594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45975.972773842594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45975.972773842594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45975.972773842594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45975.972773842594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45975.972773842594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45975.972773842594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45975.972773842594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45975.972773842594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45975.972773842594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45975.972773842594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45975.972773842594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45975.972773842594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45975.972773842594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45975.972773842594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45975.972773842594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45975.972773842594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45975.972773842594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45975.972773842594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45975.972773842594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45975.972773842594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45975.972773842594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45975.972773842594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45975.972773842594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45975.972773842594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45975.972773842594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45975.972773842594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45975.972773842594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45975.972773842594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45975.972773842594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45975.972773842594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45975.972773842594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45975.972773842594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45975.972773842594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45975.972773842594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45975.972773842594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45975.972773842594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45975.972773842594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45975.972773842594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45975.972773842594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45975.972773842594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45975.972773842594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45975.972773842594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45975.972773842594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45975.972773842594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45975.972773842594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45975.972773842594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45975.972773842594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45975.972773842594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45975.972773842594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45975.972773842594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45975.972773842594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45975.972773842594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45975.972773842594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45975.972773842594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45975.972773842594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45975.972773842594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45975.972773842594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45975.972773842594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45975.972773842594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45975.972773842594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45975.972773842594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45975.972773842594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45975.972773842594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45975.972773842594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45975.972773842594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45975.972773842594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45975.972773842594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45975.972773842594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45975.972773842594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45975.972773842594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45975.972773842594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45975.972773842594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45975.972773842594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45975.972773842594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45975.972773842594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45975.972773842594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45975.972773842594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45975.972773842594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45975.972773842594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45975.972773842594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45975.972773842594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45975.972773842594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45975.972773842594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45975.972773842594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45975.972773842594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45975.972773842594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45975.972773842594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45975.972773842594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45975.972773842594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45975.972773842594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45975.972773842594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45975.972773842594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45975.972773842594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45975.972773842594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45975.972773842594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45975.972773842594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45975.972773842594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45975.972773842594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45975.972773842594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45975.972773842594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45975.972773842594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45975.972773842594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45975.972773842594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45975.972773842594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45975.972773842594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45975.972773842594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45975.972773842594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45975.972773842594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45975.972773842594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45975.972773842594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45975.972773842594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45975.972773842594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45975.972773842594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45975.972773842594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45975.972773842594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45975.972773842594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45975.972773842594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45975.972773842594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45975.972773842594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45975.972773842594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45975.972773842594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45975.972773842594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45975.972773842594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45975.972773842594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45975.972773842594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45975.972773842594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45975.972773842594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45975.972773842594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45975.972773842594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45975.972773842594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45975.972773842594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45975.972773842594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45975.972773842594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45975.972773842594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45975.972773842594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45975.972773842594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45975.972773842594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45975.972773842594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45975.972773842594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45975.972773842594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45975.972773842594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45975.972773842594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45975.972773842594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45975.972773842594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45975.972773842594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45975.972773842594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45975.972773842594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45975.972773842594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45975.972773842594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45975.972773842594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45975.972773842594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45975.972773842594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45975.972773842594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45975.972773842594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45975.972773842594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45975.972773842594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45975.972773842594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45975.972773842594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45975.972773842594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45975.972773842594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45975.972773842594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45975.972773842594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45975.972773842594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45975.972773842594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45975.972773842594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45975.972773842594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45975.972773842594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45975.972773842594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45975.972773842594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45975.972773842594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45975.972773842594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45975.972773842594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45975.972773842594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45975.972773842594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45975.972773842594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45975.972773842594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45975.972773842594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45975.972773842594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45975.972773842594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45975.972773842594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45975.972773842594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45975.972773842594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45975.972773842594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45975.972773842594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45975.972773842594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45975.972773842594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45975.972773842594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45975.972773842594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45975.972773842594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45975.972773842594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45975.972773842594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45975.972773842594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45975.972773842594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45975.972773842594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45975.972773842594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45975.972773842594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45975.972773842594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45975.972773842594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45975.972773842594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45975.972773842594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45975.972773842594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45975.972773842594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45975.972773842594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45975.972773842594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45975.972773842594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45975.972773842594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45975.972773842594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45975.972773842594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45975.972773842594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45975.972773842594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45975.972773842594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45975.972773842594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45975.972773842594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45975.972773842594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45975.972773842594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45975.972773842594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45975.972773842594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45975.972773842594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45975.972773842594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45975.972773842594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45975.972773842594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45975.972773842594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45975.972773842594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45975.972773842594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45975.972773842594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45975.972773842594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45975.972773842594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45975.972773842594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45975.972773842594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45975.972773842594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45975.972773842594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45975.972773842594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45975.972773842594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45975.972773842594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45975.972773842594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45975.972773842594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45975.972773842594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45975.972773842594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45975.972773842594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45975.972773842594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45975.972773842594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45975.972773842594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45975.972773842594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45975.972773842594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45975.972773842594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45975.972773842594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45975.972773842594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45975.972773842594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45975.972773842594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45975.972773842594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45975.972773842594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45975.972773842594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45975.972773842594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45975.972773842594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45975.972773842594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45975.972773842594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45975.972773842594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45975.972773842594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45975.972773842594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45975.972773842594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45975.972773842594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45975.972773842594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45975.972773842594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45975.972773842594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45975.972773842594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45975.972773842594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45975.972773842594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45975.972773842594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45975.972773842594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45975.972773842594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45975.972773842594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45975.972773842594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45975.972773842594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45975.972773842594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45975.972773842594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45975.972773842594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45975.972773842594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45975.972773842594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45975.972773842594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45975.972773842594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45975.972773842594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45975.972773842594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45975.972773842594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45975.972773842594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45975.972773842594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45975.972773842594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45975.972773842594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45975.972773842594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45975.972773842594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45975.972773842594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45975.972773842594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45975.972773842594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45975.972773842594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45975.972773842594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45975.972773842594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45975.972773842594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45975.972773842594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45975.972773842594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45975.972773842594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45975.972773842594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45975.972773842594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45975.972773842594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45975.972773842594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45975.972773842594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45975.972773842594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45975.972773842594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45975.972773842594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45975.972773842594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45975.972773842594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45975.972773842594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45975.972773842594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45975.972773842594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45975.972773842594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45975.972773842594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45975.972773842594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45975.972773842594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45975.972773842594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45975.972773842594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45975.972773842594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45975.972773842594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45975.972773842594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45975.972773842594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45975.972773842594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45975.972773842594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45975.972773842594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45975.972773842594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45975.972773842594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45975.972773842594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45975.972773842594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45975.972773842594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45975.972773842594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45975.972773842594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45975.972773842594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45975.972773842594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45975.972773842594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45975.972773842594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45975.972773842594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45975.972773842594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45975.972773842594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45975.972773842594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45975.972773842594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45975.972773842594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45975.972773842594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45975.972773842594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45975.972773842594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45975.972773842594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45975.972773842594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45975.972773842594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45975.972773842594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45975.972773842594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45975.972773842594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45975.972773842594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45975.972773842594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45975.972773842594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45975.972773842594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45975.972773842594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45975.972773842594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45975.972773842594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45975.972773842594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45975.972773842594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45975.972773842594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45975.972773842594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45975.972773842594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45975.972773842594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45975.972773842594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45975.972773842594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45975.972773842594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45975.972773842594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45975.972773842594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45975.972773842594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45975.972773842594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45975.972773842594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45975.972773842594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45975.972773842594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45975.972773842594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45975.972773842594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45975.972773842594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45975.972773842594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45975.972773842594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45975.972773842594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45975.972773842594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45975.972773842594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45975.972773842594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45975.972773842594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45975.972773842594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45975.972773842594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45975.972773842594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45975.972773842594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45975.972773842594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45975.972773842594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45975.972773842594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45975.972773842594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45975.972773842594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45975.972773842594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45975.972773842594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45975.972773842594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45975.972773842594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45975.972773842594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45975.972773842594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45975.972773842594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45975.972773842594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45975.972773842594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45975.972773842594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45975.972773842594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45975.972773842594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45975.972773842594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45975.972773842594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45975.972773842594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45975.972773842594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45975.972773842594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45975.972773842594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45975.972773842594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45975.972773842594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45975.972773842594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45975.972773842594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45975.972773842594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45975.972773842594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45975.972773842594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45975.972773842594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45975.972773842594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45975.972773842594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45975.972773842594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45975.972773842594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45975.972773842594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45975.972773842594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45975.972773842594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45975.972773842594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45975.972773842594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45975.972773842594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45975.972773842594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45975.972773842594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45975.972773842594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45975.972773842594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45975.972773842594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45975.972773842594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45975.972773842594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45975.972773842594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45975.972773842594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45975.972773842594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45975.972773842594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45975.972773842594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45975.972773842594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45975.972773842594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45975.972773842594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45975.972773842594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45975.972773842594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45975.972773842594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45975.972773842594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45975.972773842594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45975.972773842594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45975.972773842594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45975.972773842594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45975.972773842594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45975.972773842594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45975.972773842594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45975.972773842594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45975.972773842594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45975.972773842594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45975.972773842594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45975.972773842594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45975.972773842594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45975.972773842594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45975.972773842594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45975.972773842594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45975.972773842594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45975.972773842594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45975.972773842594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45975.972773842594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45975.972773842594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45975.972773842594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45975.972773842594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45975.972773842594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45975.972773842594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45975.972773842594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45975.972773842594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45975.972773842594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45975.972773842594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45975.972773842594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45975.972773842594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45975.972773842594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45975.972773842594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45975.972773842594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45975.972773842594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45975.972773842594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45975.972773842594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45975.972773842594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45975.972773842594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45975.972773842594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45975.972773842594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45975.972773842594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45975.972773842594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45975.972773842594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45975.972773842594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45975.972773842594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45975.972773842594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45975.972773842594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45975.972773842594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45975.972773842594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45975.972773842594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45975.972773842594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45975.972773842594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45975.972773842594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45975.972773842594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45975.972773842594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45975.972773842594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45975.972773842594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45975.972773842594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45975.972773842594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45975.972773842594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45975.972773842594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45975.972773842594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45975.972773842594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45975.972773842594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45975.972773842594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45975.972773842594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45975.972773842594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45975.972773842594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45975.972773842594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45975.972773842594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45975.972773842594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45975.972773842594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45975.972773842594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45975.972773842594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45975.972773842594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45975.972773842594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45975.972773842594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45975.972773842594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45975.972773842594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45975.972773842594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45975.972773842594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45975.972773842594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45975.972773842594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45975.972773842594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45975.972773842594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45975.972773842594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45975.972773842594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45975.972773842594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45975.972773842594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45975.972773842594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45975.972773842594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45975.972773842594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45975.972773842594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45975.972773842594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45975.972773842594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45975.972773842594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45975.972773842594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45975.972773842594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45975.972773842594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45975.972773842594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45975.972773842594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45975.972773842594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45975.972773842594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45975.972773842594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45975.972773842594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45975.972773842594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45975.972773842594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45975.972773842594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45975.972773842594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45975.972773842594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45975.972773842594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45975.972773842594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45975.972773842594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45975.972773842594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45975.972773842594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45975.972773842594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45975.972773842594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45975.972773842594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45975.972773842594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45975.972773842594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45975.972773842594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45975.972773842594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45975.972773842594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45975.972773842594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45975.972773842594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45975.972773842594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45975.972773842594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45975.972773842594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45975.972773842594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45975.972773842594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45975.972773842594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45975.972773842594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45975.972773842594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45975.972773842594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45975.972773842594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45975.972773842594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45975.972773842594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45975.972773842594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45975.972773842594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45975.972773842594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45975.972773842594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45975.972773842594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45975.972773842594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45975.972773842594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45975.972773842594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45975.972773842594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45975.972773842594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45975.972773842594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45975.972773842594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45975.972773842594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45975.972773842594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45975.972773842594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45975.972773842594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45975.972773842594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45975.972773842594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45975.972773842594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45975.972773842594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45975.972773842594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45975.972773842594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45975.972773842594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45975.972773842594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45975.972773842594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45975.972773842594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45975.972773842594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45975.972773842594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45975.972773842594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45975.972773842594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45975.972773842594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45975.972773842594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45975.972773842594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45975.972773842594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45975.972773842594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45975.972773842594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45975.972773842594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45975.972773842594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45975.972773842594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45975.972773842594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45975.972773842594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45975.972773842594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45975.972773842594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45975.972773842594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45975.972773842594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45975.972773842594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45975.972773842594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45975.972773842594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45975.972773842594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45975.972773842594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45975.972773842594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45975.972773842594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45975.972773842594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45975.972773842594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45975.972773842594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45975.972773842594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45975.972773842594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45975.972773842594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45975.972773842594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45975.972773842594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45975.972773842594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45975.972773842594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45975.972773842594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45975.972773842594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45975.972773842594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45975.972773842594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45975.972773842594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45975.972773842594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45975.972773842594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45975.972773842594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45975.972773842594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45975.972773842594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45975.972773842594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45975.972773842594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45975.972773842594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45975.972773842594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45975.972773842594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45975.972773842594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45975.972773842594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45975.972773842594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45975.972773842594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45975.972773842594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45975.972773842594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45975.972773842594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45975.972773842594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45975.972773842594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45975.972773842594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45975.972773842594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45975.972773842594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45975.972773842594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45975.972773842594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45975.972773842594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45975.972773842594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45975.972773842594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45975.972773842594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45975.972773842594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45975.972773842594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45975.972773842594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45975.972773842594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45975.972773842594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45975.972773842594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45975.972773842594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45975.972773842594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45975.972773842594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45975.972773842594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45975.972773842594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45975.972773842594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45975.972773842594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45975.972773842594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45975.972773842594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45975.972773842594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45975.972773842594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45975.972773842594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45975.972773842594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45975.972773842594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45975.972773842594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45975.972773842594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45975.972773842594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45975.972773842594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45975.972773842594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45975.972773842594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45975.972773842594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45975.972773842594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45975.972773842594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45975.972773842594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45975.972773842594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45975.972773842594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45975.972773842594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45975.972773842594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45975.972773842594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45975.972773842594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45975.972773842594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45975.972773842594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45975.972773842594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45975.972773842594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45975.972773842594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45975.972773842594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45975.972773842594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45975.972773842594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45975.972773842594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45975.972773842594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45975.972773842594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45975.972773842594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45975.972773842594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45975.972773842594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45975.972773842594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45975.972773842594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45975.972773842594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45975.972773842594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45975.972773842594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45975.972773842594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45975.972773842594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45975.972773842594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45975.972773842594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45975.972773842594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1016" ca="1" si="15">IFERROR(NOW()-F953,"-")</f>
        <v>45975.972773842594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45975.972773842594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45975.972773842594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45975.972773842594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45975.972773842594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45975.972773842594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45975.972773842594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45975.972773842594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45975.972773842594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45975.972773842594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45975.972773842594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45975.972773842594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45975.972773842594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45975.972773842594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45975.972773842594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45975.972773842594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45975.972773842594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45975.972773842594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45975.972773842594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45975.972773842594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45975.972773842594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45975.972773842594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45975.972773842594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45975.972773842594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45975.972773842594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45975.972773842594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45975.972773842594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45975.972773842594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45975.972773842594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45975.972773842594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45975.972773842594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45975.972773842594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45975.972773842594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45975.972773842594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45975.972773842594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45975.972773842594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45975.972773842594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45975.972773842594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45975.972773842594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45975.972773842594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45975.972773842594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45975.972773842594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45975.972773842594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45975.972773842594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45975.972773842594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45975.972773842594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45975.972773842594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45975.972773842594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45975.972773842594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45975.972773842594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45975.972773842594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45975.972773842594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45975.972773842594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45975.972773842594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45975.972773842594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45975.972773842594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45975.972773842594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45975.972773842594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45975.972773842594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45975.972773842594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45975.972773842594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45975.972773842594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45975.972773842594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45975.972773842594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ref="G1017:G1031" ca="1" si="16">IFERROR(NOW()-F1017,"-")</f>
        <v>45975.972773842594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45975.972773842594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45975.972773842594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45975.972773842594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45975.972773842594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45975.972773842594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45975.972773842594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45975.972773842594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45975.972773842594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45975.972773842594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45975.972773842594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45975.972773842594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45975.972773842594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45975.972773842594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45975.972773842594</v>
      </c>
      <c r="H1031" s="22"/>
      <c r="I1031" s="19" t="str">
        <f>IFERROR(VLOOKUP(D1031,DB!A:F,6,0),"")</f>
        <v/>
      </c>
      <c r="J1031" s="18" t="str">
        <f>IFERROR(VLOOKUP(D1031,DB!A:G,7,0),"")</f>
        <v/>
      </c>
      <c r="K1031" s="45"/>
      <c r="L1031" s="23" t="str">
        <f>IFERROR(VLOOKUP(D1031,DB!A:I,9,0),"")</f>
        <v/>
      </c>
    </row>
  </sheetData>
  <dataValidations count="2">
    <dataValidation allowBlank="1" showInputMessage="1" showErrorMessage="1" sqref="E1" xr:uid="{5914219A-CB83-432D-936A-CC0CB6F3982A}"/>
    <dataValidation type="list" allowBlank="1" showInputMessage="1" showErrorMessage="1" sqref="E2:E10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272.4920562499974</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36421</v>
      </c>
      <c r="E3" s="95" t="s">
        <v>39021</v>
      </c>
      <c r="F3" s="96">
        <v>45975.803229166668</v>
      </c>
      <c r="G3" s="97">
        <f ca="1">IFERROR(NOW()-F3,"")</f>
        <v>0.16954467592586298</v>
      </c>
      <c r="H3" s="96">
        <v>45975.787465277775</v>
      </c>
      <c r="I3" s="135" t="str">
        <f>IFERROR(VLOOKUP(D3,DB!A:F,6,0),"")</f>
        <v>Generator-SG</v>
      </c>
      <c r="J3" s="135" t="str">
        <f>IFERROR(VLOOKUP(D3,DB!A:G,7,0),"")</f>
        <v>No BB Shifted</v>
      </c>
      <c r="K3" s="98" t="s">
        <v>39117</v>
      </c>
      <c r="L3" s="92" t="str">
        <f>IFERROR(VLOOKUP(D3,DB!A:I,9,0),"")</f>
        <v>Latis</v>
      </c>
    </row>
    <row r="4" spans="1:16" ht="15" customHeight="1">
      <c r="A4" s="135" t="s">
        <v>39118</v>
      </c>
      <c r="B4" s="135" t="str">
        <f>IFERROR(VLOOKUP(D4,DB!A:K,11,0),"")</f>
        <v>R4</v>
      </c>
      <c r="C4" s="94">
        <v>1</v>
      </c>
      <c r="D4" s="92" t="s">
        <v>30502</v>
      </c>
      <c r="E4" s="95" t="s">
        <v>39021</v>
      </c>
      <c r="F4" s="96"/>
      <c r="G4" s="97">
        <f ca="1">IFERROR(NOW()-F4,"")</f>
        <v>45975.972773842594</v>
      </c>
      <c r="H4" s="96">
        <v>45975.853472222225</v>
      </c>
      <c r="I4" s="135" t="str">
        <f>IFERROR(VLOOKUP(D4,DB!A:F,6,0),"")</f>
        <v>SCECO</v>
      </c>
      <c r="J4" s="135" t="str">
        <f>IFERROR(VLOOKUP(D4,DB!A:G,7,0),"")</f>
        <v>Dead+In progress</v>
      </c>
      <c r="K4" s="98" t="s">
        <v>39119</v>
      </c>
      <c r="L4" s="92" t="str">
        <f>IFERROR(VLOOKUP(D4,DB!A:I,9,0),"")</f>
        <v>Latis</v>
      </c>
    </row>
    <row r="5" spans="1:16" ht="15" customHeight="1">
      <c r="A5" s="135" t="s">
        <v>39118</v>
      </c>
      <c r="B5" s="135" t="str">
        <f>IFERROR(VLOOKUP(D5,DB!A:K,11,0),"")</f>
        <v>R4</v>
      </c>
      <c r="C5" s="94">
        <v>3</v>
      </c>
      <c r="D5" s="92" t="s">
        <v>29866</v>
      </c>
      <c r="E5" s="95" t="s">
        <v>39021</v>
      </c>
      <c r="F5" s="96"/>
      <c r="G5" s="97">
        <f ca="1">IFERROR(NOW()-F5,"")</f>
        <v>45975.972773842594</v>
      </c>
      <c r="H5" s="96">
        <v>45975.943055555559</v>
      </c>
      <c r="I5" s="135" t="str">
        <f>IFERROR(VLOOKUP(D5,DB!A:F,6,0),"")</f>
        <v>SCECO</v>
      </c>
      <c r="J5" s="135" t="str">
        <f>IFERROR(VLOOKUP(D5,DB!A:G,7,0),"")</f>
        <v>Good</v>
      </c>
      <c r="K5" s="98" t="s">
        <v>39120</v>
      </c>
      <c r="L5" s="92" t="str">
        <f>IFERROR(VLOOKUP(D5,DB!A:I,9,0),"")</f>
        <v>Latis</v>
      </c>
    </row>
    <row r="6" spans="1:16" ht="15" customHeight="1">
      <c r="A6" s="135" t="s">
        <v>39118</v>
      </c>
      <c r="B6" s="135" t="str">
        <f>IFERROR(VLOOKUP(D6,DB!A:K,11,0),"")</f>
        <v>R4</v>
      </c>
      <c r="C6" s="94">
        <v>6</v>
      </c>
      <c r="D6" s="92" t="s">
        <v>37042</v>
      </c>
      <c r="E6" s="95" t="s">
        <v>39021</v>
      </c>
      <c r="F6" s="96"/>
      <c r="G6" s="97">
        <f ca="1">IFERROR(NOW()-F6,"")</f>
        <v>45975.972773842594</v>
      </c>
      <c r="H6" s="96">
        <v>45975.943749999999</v>
      </c>
      <c r="I6" s="135" t="str">
        <f>IFERROR(VLOOKUP(D6,DB!A:F,6,0),"")</f>
        <v>SCECO</v>
      </c>
      <c r="J6" s="135" t="str">
        <f>IFERROR(VLOOKUP(D6,DB!A:G,7,0),"")</f>
        <v>In progress</v>
      </c>
      <c r="K6" s="98" t="s">
        <v>39121</v>
      </c>
      <c r="L6" s="92" t="str">
        <f>IFERROR(VLOOKUP(D6,DB!A:I,9,0),"")</f>
        <v>Latis</v>
      </c>
    </row>
    <row r="7" spans="1:16" ht="15" customHeight="1">
      <c r="A7" s="135" t="s">
        <v>39118</v>
      </c>
      <c r="B7" s="135" t="str">
        <f>IFERROR(VLOOKUP(D7,DB!A:K,11,0),"")</f>
        <v>R4</v>
      </c>
      <c r="C7" s="94">
        <v>5</v>
      </c>
      <c r="D7" s="92" t="s">
        <v>29494</v>
      </c>
      <c r="E7" s="95" t="s">
        <v>39021</v>
      </c>
      <c r="F7" s="96"/>
      <c r="G7" s="97">
        <f ca="1">IFERROR(NOW()-F7,"")</f>
        <v>45975.972773842594</v>
      </c>
      <c r="H7" s="96">
        <v>45975.924305555556</v>
      </c>
      <c r="I7" s="135" t="str">
        <f>IFERROR(VLOOKUP(D7,DB!A:F,6,0),"")</f>
        <v>SCECO</v>
      </c>
      <c r="J7" s="135" t="str">
        <f>IFERROR(VLOOKUP(D7,DB!A:G,7,0),"")</f>
        <v>Weak</v>
      </c>
      <c r="K7" s="98" t="s">
        <v>39122</v>
      </c>
      <c r="L7" s="92" t="str">
        <f>IFERROR(VLOOKUP(D7,DB!A:I,9,0),"")</f>
        <v>Latis</v>
      </c>
    </row>
    <row r="8" spans="1:16" ht="15" customHeight="1">
      <c r="A8" s="135" t="s">
        <v>39118</v>
      </c>
      <c r="B8" s="135" t="str">
        <f>IFERROR(VLOOKUP(D8,DB!A:K,11,0),"")</f>
        <v>R4</v>
      </c>
      <c r="C8" s="94">
        <v>5</v>
      </c>
      <c r="D8" s="92" t="s">
        <v>31855</v>
      </c>
      <c r="E8" s="95" t="s">
        <v>39021</v>
      </c>
      <c r="F8" s="96">
        <v>45975.929351851853</v>
      </c>
      <c r="G8" s="97">
        <f ca="1">IFERROR(NOW()-F8,"")</f>
        <v>4.3421990740171168E-2</v>
      </c>
      <c r="H8" s="96">
        <v>45975.921527777777</v>
      </c>
      <c r="I8" s="135" t="str">
        <f>IFERROR(VLOOKUP(D8,DB!A:F,6,0),"")</f>
        <v>SCECO</v>
      </c>
      <c r="J8" s="135" t="str">
        <f>IFERROR(VLOOKUP(D8,DB!A:G,7,0),"")</f>
        <v>Dead</v>
      </c>
      <c r="K8" s="98" t="s">
        <v>39120</v>
      </c>
      <c r="L8" s="92" t="str">
        <f>IFERROR(VLOOKUP(D8,DB!A:I,9,0),"")</f>
        <v>Latis</v>
      </c>
    </row>
    <row r="9" spans="1:16" ht="15" customHeight="1">
      <c r="A9" s="135" t="s">
        <v>39118</v>
      </c>
      <c r="B9" s="135" t="str">
        <f>IFERROR(VLOOKUP(D9,DB!A:K,11,0),"")</f>
        <v>R4</v>
      </c>
      <c r="C9" s="94">
        <v>1</v>
      </c>
      <c r="D9" s="92" t="s">
        <v>30502</v>
      </c>
      <c r="E9" s="95" t="s">
        <v>39021</v>
      </c>
      <c r="F9" s="96"/>
      <c r="G9" s="97">
        <f ca="1">IFERROR(NOW()-F9,"")</f>
        <v>45975.972773842594</v>
      </c>
      <c r="H9" s="96">
        <v>45975.853472222225</v>
      </c>
      <c r="I9" s="135" t="str">
        <f>IFERROR(VLOOKUP(D9,DB!A:F,6,0),"")</f>
        <v>SCECO</v>
      </c>
      <c r="J9" s="135" t="str">
        <f>IFERROR(VLOOKUP(D9,DB!A:G,7,0),"")</f>
        <v>Dead+In progress</v>
      </c>
      <c r="K9" s="98" t="s">
        <v>39120</v>
      </c>
      <c r="L9" s="92" t="str">
        <f>IFERROR(VLOOKUP(D9,DB!A:I,9,0),"")</f>
        <v>Latis</v>
      </c>
    </row>
    <row r="10" spans="1:16" ht="15" customHeight="1">
      <c r="A10" s="135" t="s">
        <v>39123</v>
      </c>
      <c r="B10" s="135" t="str">
        <f>IFERROR(VLOOKUP(D10,DB!A:K,11,0),"")</f>
        <v>R4</v>
      </c>
      <c r="C10" s="94">
        <v>1</v>
      </c>
      <c r="D10" s="92" t="s">
        <v>37961</v>
      </c>
      <c r="E10" s="95" t="s">
        <v>39021</v>
      </c>
      <c r="F10" s="96">
        <v>45975.961111111108</v>
      </c>
      <c r="G10" s="97">
        <f ca="1">IFERROR(NOW()-F10,"")</f>
        <v>1.1662731485557742E-2</v>
      </c>
      <c r="H10" s="96"/>
      <c r="I10" s="135" t="str">
        <f>IFERROR(VLOOKUP(D10,DB!A:F,6,0),"")</f>
        <v>SCECO</v>
      </c>
      <c r="J10" s="135" t="str">
        <f>IFERROR(VLOOKUP(D10,DB!A:G,7,0),"")</f>
        <v>Weak</v>
      </c>
      <c r="K10" s="98" t="s">
        <v>39120</v>
      </c>
      <c r="L10" s="92" t="str">
        <f>IFERROR(VLOOKUP(D10,DB!A:I,9,0),"")</f>
        <v>Latis</v>
      </c>
    </row>
    <row r="11" spans="1:16" ht="15" customHeight="1">
      <c r="A11" s="135"/>
      <c r="B11" s="135" t="str">
        <f>IFERROR(VLOOKUP(D11,DB!A:K,11,0),"")</f>
        <v/>
      </c>
      <c r="C11" s="94"/>
      <c r="D11" s="92"/>
      <c r="E11" s="95"/>
      <c r="F11" s="96"/>
      <c r="G11" s="97">
        <f ca="1">IFERROR(NOW()-F11,"")</f>
        <v>45975.972773842594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45975.972773842594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45975.972773842594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45975.972773842594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45975.972773842594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45975.972773842594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45975.972773842594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45975.972773842594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45975.972773842594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45975.972773842594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45975.972773842594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45975.972773842594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45975.972773842594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45975.972773842594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45975.972773842594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45975.972773842594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45975.972773842594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45975.972773842594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45975.972773842594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45975.972773842594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45975.972773842594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45975.972773842594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45975.972773842594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45975.972773842594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45975.972773842594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45975.972773842594</v>
      </c>
      <c r="H36" s="96"/>
      <c r="I36" s="135" t="str">
        <f>IFERROR(VLOOKUP(D36,DB!A:F,6,0),"")</f>
        <v/>
      </c>
      <c r="J36" s="135" t="str">
        <f>IFERROR(VLOOKUP(D36,DB!A:G,7,0),"")</f>
        <v/>
      </c>
      <c r="K36" s="98"/>
      <c r="L36" s="92"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84.140713657405286</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39102</v>
      </c>
      <c r="F3" s="38">
        <v>45926.188877314817</v>
      </c>
      <c r="G3" s="116">
        <f t="shared" ref="G3" ca="1" si="0">IFERROR(NOW()-F3,"")</f>
        <v>49.78389652777696</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39102</v>
      </c>
      <c r="F4" s="125">
        <v>45948.661111111112</v>
      </c>
      <c r="G4" s="126">
        <f t="shared" ref="G4" ca="1" si="1">IFERROR(NOW()-F4,"")</f>
        <v>27.311662731481192</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c r="B6" s="124" t="str">
        <f>IFERROR(VLOOKUP(D6,DB!A:K,11,0),"")</f>
        <v/>
      </c>
      <c r="C6" s="124"/>
      <c r="D6" s="124"/>
      <c r="E6" s="124"/>
      <c r="F6" s="124"/>
      <c r="G6" s="126">
        <f t="shared" ref="G6:G55" ca="1" si="2">IFERROR(NOW()-F6,"")</f>
        <v>45975.972773842594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45975.972773842594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45975.972773842594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45975.972773842594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45975.972773842594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45975.972773842594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45975.972773842594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45975.972773842594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45975.972773842594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45975.972773842594</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45975.972773842594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45975.972773842594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45975.972773842594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45975.972773842594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45975.972773842594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45975.972773842594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45975.972773842594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45975.972773842594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45975.972773842594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45975.972773842594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45975.972773842594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45975.972773842594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45975.972773842594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45975.972773842594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45975.972773842594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45975.972773842594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45975.972773842594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45975.972773842594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45975.972773842594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45975.972773842594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45975.972773842594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45975.972773842594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45975.972773842594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45975.972773842594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45975.972773842594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45975.972773842594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45975.972773842594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45975.972773842594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45975.972773842594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45975.972773842594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45975.972773842594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45975.972773842594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45975.972773842594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45975.972773842594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45975.972773842594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45975.972773842594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45975.972773842594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45975.972773842594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45975.972773842594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45975.972773842594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45975.972773842594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45975.972773842594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45975.972773842594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45975.972773842594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45975.972773842594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45975.972773842594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45975.972773842594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45975.972773842594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45975.972773842594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45975.972773842594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45975.972773842594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45975.972773842594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45975.972773842594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45975.972773842594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45975.972773842594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45975.972773842594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45975.972773842594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45975.972773842594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45975.972773842594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45975.972773842594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45975.972773842594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45975.972773842594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45975.972773842594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45975.972773842594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45975.972773842594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45975.972773842594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45975.972773842594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45975.972773842594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45975.972773842594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45975.972773842594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45975.972773842594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45975.972773842594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45975.972773842594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45975.972773842594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45975.972773842594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45975.972773842594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45975.972773842594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45975.972773842594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45975.972773842594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45975.972773842594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45975.972773842594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45975.972773842594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45975.972773842594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45975.972773842594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45975.972773842594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45975.972773842594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45975.972773842594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45975.972773842594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45975.972773842594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45975.972773842594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45975.972773842594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45975.972773842594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45975.972773842594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45975.972773842594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45975.972773842594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45975.972773842594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45975.972773842594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45975.972773842594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45975.972773842594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45975.972773842594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45975.972773842594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45975.972773842594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45975.972773842594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45975.972773842594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45975.972773842594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45975.972773842594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45975.972773842594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45975.972773842594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45975.972773842594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45975.972773842594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45975.972773842594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45975.972773842594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45975.972773842594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45975.972773842594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45975.972773842594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45975.972773842594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45975.972773842594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45975.972773842594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45975.972773842594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45975.972773842594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45975.972773842594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45975.972773842594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45975.972773842594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45975.972773842594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45975.972773842594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45975.972773842594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45975.972773842594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45975.972773842594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45975.972773842594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45975.972773842594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45975.972773842594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45975.972773842594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45975.972773842594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45975.972773842594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45975.972773842594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45975.972773842594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45975.972773842594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45975.972773842594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45975.972773842594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45975.972773842594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45975.972773842594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45975.972773842594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45975.972773842594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45975.972773842594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45975.972773842594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45975.972773842594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45975.972773842594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45975.972773842594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45975.972773842594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45975.972773842594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45975.972773842594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45975.972773842594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45975.972773842594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45975.972773842594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45975.972773842594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45975.972773842594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45975.972773842594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45975.972773842594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45975.972773842594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45975.972773842594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45975.972773842594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45975.972773842594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45975.972773842594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45975.972773842594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45975.972773842594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45975.972773842594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45975.972773842594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45975.972773842594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45975.972773842594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45975.972773842594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45975.972773842594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45975.972773842594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45975.972773842594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45975.972773842594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45975.972773842594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45975.972773842594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45975.972773842594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45975.972773842594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45975.972773842594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45975.972773842594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45975.972773842594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45975.972773842594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45975.972773842594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45975.972773842594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45975.972773842594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45975.972773842594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45975.972773842594</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39132</v>
      </c>
      <c r="B2" s="141" t="str">
        <f>IFERROR(VLOOKUP(D2,DB!A:K,11,0),"")</f>
        <v>R6</v>
      </c>
      <c r="C2" s="142">
        <v>1</v>
      </c>
      <c r="D2" s="141" t="s">
        <v>31562</v>
      </c>
      <c r="E2" s="124" t="s">
        <v>39021</v>
      </c>
      <c r="F2" s="143">
        <v>45975.925219907411</v>
      </c>
      <c r="G2" s="105">
        <f t="shared" ref="G2:G27" ca="1" si="0">IFERROR(NOW()-F2,"-")</f>
        <v>4.7553935182804707E-2</v>
      </c>
      <c r="H2" s="143">
        <v>45975.919363425928</v>
      </c>
      <c r="I2" s="141" t="str">
        <f>IFERROR(VLOOKUP(D2,DB!A:F,6,0),"")</f>
        <v>SCECO</v>
      </c>
      <c r="J2" s="141" t="str">
        <f>IFERROR(VLOOKUP(D2,DB!A:G,7,0),"")</f>
        <v>Dead+No BB Design</v>
      </c>
      <c r="K2" s="144" t="s">
        <v>39133</v>
      </c>
      <c r="L2" s="145" t="str">
        <f>IFERROR(VLOOKUP(D2,DB!A:I,9,0),"")</f>
        <v>Latis</v>
      </c>
    </row>
    <row r="3" spans="1:16382" ht="31.5" customHeight="1">
      <c r="A3" s="140"/>
      <c r="B3" s="141" t="str">
        <f>IFERROR(VLOOKUP(D3,DB!A:K,11,0),"")</f>
        <v/>
      </c>
      <c r="C3" s="142"/>
      <c r="D3" s="141"/>
      <c r="E3" s="124"/>
      <c r="F3" s="143"/>
      <c r="G3" s="105">
        <f t="shared" ca="1" si="0"/>
        <v>45975.972773842594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45975.972773842594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45975.972773842594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45975.972773842594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45975.972773842594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45975.972773842594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45975.972773842594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45975.972773842594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45975.972773842594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45975.972773842594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45975.972773842594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45975.972773842594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45975.972773842594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45975.972773842594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45975.972773842594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45975.972773842594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45975.972773842594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45975.972773842594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45975.972773842594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45975.972773842594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45975.972773842594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45975.972773842594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45975.972773842594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45975.972773842594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45975.972773842594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45975.972773842594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45975.972773842594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45975.972773842594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45975.972773842594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45975.972773842594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45975.972773842594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45975.972773842594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45975.972773842594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45975.972773842594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45975.972773842594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45975.972773842594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45975.972773842594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45975.972773842594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45975.972773842594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45975.972773842594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45975.972773842594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45975.972773842594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45975.972773842594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45975.972773842594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45975.972773842594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45975.972773842594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45975.972773842594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45975.972773842594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45975.972773842594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45975.972773842594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45975.972773842594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45975.972773842594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45975.972773842594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45975.972773842594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45975.972773842594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45975.972773842594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45975.972773842594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45975.972773842594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45975.972773842594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45975.972773842594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45975.972773842594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45975.972773842594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45975.972773842594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45975.972773842594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45975.972773842594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45975.972773842594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45975.972773842594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45975.972773842594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45975.972773842594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45975.972773842594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45975.972773842594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45975.972773842594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45975.972773842594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45975.972773842594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45975.972773842594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45975.972773842594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45975.972773842594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45975.972773842594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45975.972773842594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45975.972773842594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45975.972773842594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45975.972773842594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45975.972773842594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45975.972773842594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45975.972773842594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45975.972773842594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45975.972773842594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45975.972773842594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45975.972773842594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45975.972773842594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45975.972773842594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45975.972773842594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45975.972773842594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45975.972773842594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45975.972773842594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45975.972773842594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45975.972773842594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45975.972773842594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45975.972773842594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45975.972773842594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45975.972773842594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45975.972773842594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45975.972773842594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45975.972773842594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45975.972773842594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45975.972773842594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45975.972773842594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45975.972773842594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45975.972773842594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45975.972773842594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45975.972773842594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45975.972773842594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45975.972773842594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45975.972773842594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45975.972773842594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45975.972773842594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45975.972773842594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45975.972773842594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45975.972773842594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45975.972773842594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45975.972773842594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45975.972773842594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45975.972773842594</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2025-11-14T20:22:25Z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