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7254" documentId="120_S{2AC9BD13-BADA-5192-A53E-5A8FF88502F6}" xr6:coauthVersionLast="47" xr6:coauthVersionMax="47" xr10:uidLastSave="{ADB22F09-4DE2-4FC2-87C9-E6A9041B5184}"/>
  <bookViews>
    <workbookView xWindow="-120" yWindow="-120" windowWidth="38640" windowHeight="21120" firstSheet="3"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5" i="1" l="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B215" i="1"/>
  <c r="G215" i="1"/>
  <c r="I215" i="1"/>
  <c r="J215" i="1"/>
  <c r="L215" i="1"/>
  <c r="B216" i="1"/>
  <c r="G216" i="1"/>
  <c r="I216" i="1"/>
  <c r="J216" i="1"/>
  <c r="L216" i="1"/>
  <c r="B217" i="1"/>
  <c r="G217" i="1"/>
  <c r="I217" i="1"/>
  <c r="J217" i="1"/>
  <c r="L217" i="1"/>
  <c r="B218" i="1"/>
  <c r="G218" i="1"/>
  <c r="I218" i="1"/>
  <c r="J218" i="1"/>
  <c r="L218" i="1"/>
  <c r="B219" i="1"/>
  <c r="G219" i="1"/>
  <c r="I219" i="1"/>
  <c r="J219" i="1"/>
  <c r="L219" i="1"/>
  <c r="B220" i="1"/>
  <c r="G220" i="1"/>
  <c r="I220" i="1"/>
  <c r="J220" i="1"/>
  <c r="L220" i="1"/>
  <c r="B221" i="1"/>
  <c r="G221" i="1"/>
  <c r="I221" i="1"/>
  <c r="J221" i="1"/>
  <c r="L221" i="1"/>
  <c r="B222" i="1"/>
  <c r="G222" i="1"/>
  <c r="I222" i="1"/>
  <c r="J222" i="1"/>
  <c r="L222" i="1"/>
  <c r="B223" i="1"/>
  <c r="G223" i="1"/>
  <c r="I223" i="1"/>
  <c r="J223" i="1"/>
  <c r="L223" i="1"/>
  <c r="B224" i="1"/>
  <c r="G224" i="1"/>
  <c r="I224" i="1"/>
  <c r="J224" i="1"/>
  <c r="L224" i="1"/>
  <c r="B225" i="1"/>
  <c r="G225" i="1"/>
  <c r="I225" i="1"/>
  <c r="J225" i="1"/>
  <c r="L225" i="1"/>
  <c r="B226" i="1"/>
  <c r="G226" i="1"/>
  <c r="I226" i="1"/>
  <c r="J226" i="1"/>
  <c r="L226" i="1"/>
  <c r="B227" i="1"/>
  <c r="G227" i="1"/>
  <c r="I227" i="1"/>
  <c r="J227" i="1"/>
  <c r="L227" i="1"/>
  <c r="B228" i="1"/>
  <c r="G228" i="1"/>
  <c r="I228" i="1"/>
  <c r="J228" i="1"/>
  <c r="L228" i="1"/>
  <c r="B229" i="1"/>
  <c r="G229" i="1"/>
  <c r="I229" i="1"/>
  <c r="J229" i="1"/>
  <c r="L229" i="1"/>
  <c r="B230" i="1"/>
  <c r="G230" i="1"/>
  <c r="I230" i="1"/>
  <c r="J230" i="1"/>
  <c r="L230" i="1"/>
  <c r="B231" i="1"/>
  <c r="G231" i="1"/>
  <c r="I231" i="1"/>
  <c r="J231" i="1"/>
  <c r="L231" i="1"/>
  <c r="B232" i="1"/>
  <c r="G232" i="1"/>
  <c r="I232" i="1"/>
  <c r="J232" i="1"/>
  <c r="L232" i="1"/>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L19" i="5"/>
  <c r="L20" i="5"/>
  <c r="L21" i="5"/>
  <c r="L22" i="5"/>
  <c r="L23" i="5"/>
  <c r="L24" i="5"/>
  <c r="L25" i="5"/>
  <c r="L26" i="5"/>
  <c r="L27" i="5"/>
  <c r="J19" i="5"/>
  <c r="J20" i="5"/>
  <c r="J21" i="5"/>
  <c r="J22" i="5"/>
  <c r="J23" i="5"/>
  <c r="J24" i="5"/>
  <c r="J25" i="5"/>
  <c r="J26" i="5"/>
  <c r="J27" i="5"/>
  <c r="I19" i="5"/>
  <c r="I20" i="5"/>
  <c r="I21" i="5"/>
  <c r="I22" i="5"/>
  <c r="I23" i="5"/>
  <c r="I24" i="5"/>
  <c r="I25" i="5"/>
  <c r="I26" i="5"/>
  <c r="I27" i="5"/>
  <c r="B19" i="5"/>
  <c r="B20" i="5"/>
  <c r="B21" i="5"/>
  <c r="B22" i="5"/>
  <c r="B23" i="5"/>
  <c r="B24" i="5"/>
  <c r="B25" i="5"/>
  <c r="B26" i="5"/>
  <c r="B27" i="5"/>
  <c r="G19" i="5"/>
  <c r="G20" i="5"/>
  <c r="G21" i="5"/>
  <c r="G22" i="5"/>
  <c r="G23" i="5"/>
  <c r="G24" i="5"/>
  <c r="G25" i="5"/>
  <c r="G26" i="5"/>
  <c r="G27" i="5"/>
  <c r="D2" i="3"/>
  <c r="D12" i="3"/>
  <c r="D9" i="3"/>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2" i="9"/>
  <c r="G2" i="9"/>
  <c r="I2" i="9"/>
  <c r="J2" i="9"/>
  <c r="L2" i="9"/>
  <c r="L6" i="5"/>
  <c r="L7" i="5"/>
  <c r="L8" i="5"/>
  <c r="L9" i="5"/>
  <c r="L10" i="5"/>
  <c r="L11" i="5"/>
  <c r="L12" i="5"/>
  <c r="L13" i="5"/>
  <c r="L14" i="5"/>
  <c r="L15" i="5"/>
  <c r="L16" i="5"/>
  <c r="L17" i="5"/>
  <c r="L18" i="5"/>
  <c r="J6" i="5"/>
  <c r="J7" i="5"/>
  <c r="J8" i="5"/>
  <c r="J9" i="5"/>
  <c r="J10" i="5"/>
  <c r="J11" i="5"/>
  <c r="J12" i="5"/>
  <c r="J13" i="5"/>
  <c r="J14" i="5"/>
  <c r="J15" i="5"/>
  <c r="J16" i="5"/>
  <c r="J17" i="5"/>
  <c r="J18" i="5"/>
  <c r="I6" i="5"/>
  <c r="I7" i="5"/>
  <c r="I8" i="5"/>
  <c r="I9" i="5"/>
  <c r="I10" i="5"/>
  <c r="I11" i="5"/>
  <c r="I12" i="5"/>
  <c r="I13" i="5"/>
  <c r="I14" i="5"/>
  <c r="I15" i="5"/>
  <c r="I16" i="5"/>
  <c r="I17" i="5"/>
  <c r="I18" i="5"/>
  <c r="B6" i="5"/>
  <c r="B7" i="5"/>
  <c r="B8" i="5"/>
  <c r="B9" i="5"/>
  <c r="B10" i="5"/>
  <c r="B11" i="5"/>
  <c r="B12" i="5"/>
  <c r="B13" i="5"/>
  <c r="B14" i="5"/>
  <c r="B15" i="5"/>
  <c r="B16" i="5"/>
  <c r="B17" i="5"/>
  <c r="B18" i="5"/>
  <c r="G6" i="5"/>
  <c r="G7" i="5"/>
  <c r="G8" i="5"/>
  <c r="G9" i="5"/>
  <c r="G10" i="5"/>
  <c r="G11" i="5"/>
  <c r="G12" i="5"/>
  <c r="G13" i="5"/>
  <c r="G14" i="5"/>
  <c r="G15" i="5"/>
  <c r="G16" i="5"/>
  <c r="G17" i="5"/>
  <c r="G18"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D3" i="3"/>
  <c r="D5" i="3"/>
  <c r="D6" i="3"/>
  <c r="D7" i="3"/>
  <c r="D8" i="3"/>
  <c r="D10" i="3"/>
  <c r="D11"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alcChain>
</file>

<file path=xl/sharedStrings.xml><?xml version="1.0" encoding="utf-8"?>
<sst xmlns="http://schemas.openxmlformats.org/spreadsheetml/2006/main" count="181592" uniqueCount="39211">
  <si>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</si>
  <si>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</si>
  <si>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</si>
  <si>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</si>
  <si>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</si>
  <si>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</si>
  <si>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</si>
  <si>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</si>
  <si>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</si>
  <si>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</si>
  <si>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</si>
  <si>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</si>
  <si>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</si>
  <si>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</si>
  <si>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</si>
  <si>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</si>
  <si>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</si>
  <si>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</si>
  <si>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</si>
  <si>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</si>
  <si>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</si>
  <si>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</si>
  <si>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</si>
  <si>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</si>
  <si>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</si>
  <si>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</si>
  <si>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</si>
  <si>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</si>
  <si>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</si>
  <si>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</si>
  <si>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</si>
  <si>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</si>
  <si>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</si>
  <si>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</si>
  <si>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</si>
  <si>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</si>
  <si>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</si>
  <si>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</si>
  <si>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</si>
  <si>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</si>
  <si>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</si>
  <si>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</si>
  <si>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</si>
  <si>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</si>
  <si>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</si>
  <si>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</si>
  <si>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</si>
  <si>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</si>
  <si>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</si>
  <si>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</si>
  <si>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</si>
  <si>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</si>
  <si>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</si>
  <si>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</si>
  <si>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</si>
  <si>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</si>
  <si>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</si>
  <si>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</si>
  <si>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</si>
  <si>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</si>
  <si>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</si>
  <si>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</si>
  <si>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</si>
  <si>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</si>
  <si>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</si>
  <si>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</si>
  <si>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</si>
  <si>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</si>
  <si>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</si>
  <si>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</si>
  <si>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</si>
  <si>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</si>
  <si>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</si>
  <si>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</si>
  <si>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</si>
  <si>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</si>
  <si>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</si>
  <si>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</si>
  <si>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</si>
  <si>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</si>
  <si>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</si>
  <si>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</si>
  <si>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</si>
  <si>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</si>
  <si>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</si>
  <si>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</si>
  <si>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</si>
  <si>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</si>
  <si>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</si>
  <si>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</si>
  <si>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</si>
  <si>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</si>
  <si>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</si>
  <si>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</si>
  <si>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</si>
  <si>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</si>
  <si>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</si>
  <si>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</si>
  <si>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</si>
  <si>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</si>
  <si>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</si>
  <si>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</si>
  <si>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</si>
  <si>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</si>
  <si>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</si>
  <si>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</si>
  <si>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</si>
  <si>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</si>
  <si>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</si>
  <si>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</si>
  <si>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</si>
  <si>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</si>
  <si>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</si>
  <si>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</si>
  <si>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</si>
  <si>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</si>
  <si>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</si>
  <si>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</si>
  <si>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</si>
  <si>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</si>
  <si>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</si>
  <si>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</si>
  <si>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</si>
  <si>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</si>
  <si>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</si>
  <si>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</si>
  <si>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</si>
  <si>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</si>
  <si>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</si>
  <si>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</si>
  <si>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</si>
  <si>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</si>
  <si>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</si>
  <si>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</si>
  <si>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</si>
  <si>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</si>
  <si>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</si>
  <si>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</si>
  <si>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</si>
  <si>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</si>
  <si>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</si>
  <si>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</si>
  <si>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</si>
  <si>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</si>
  <si>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</si>
  <si>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</si>
  <si>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</si>
  <si>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</si>
  <si>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</si>
  <si>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</si>
  <si>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</si>
  <si>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</si>
  <si>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</si>
  <si>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</si>
  <si>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</si>
  <si>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</si>
  <si>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</si>
  <si>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</si>
  <si>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</si>
  <si>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</si>
  <si>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</si>
  <si>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</si>
  <si>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</si>
  <si>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</si>
  <si>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</si>
  <si>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</si>
  <si>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</si>
  <si>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</si>
  <si>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</si>
  <si>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</si>
  <si>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</si>
  <si>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</si>
  <si>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</si>
  <si>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</si>
  <si>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</si>
  <si>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</si>
  <si>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</si>
  <si>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</si>
  <si>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</si>
  <si>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</si>
  <si>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</si>
  <si>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</si>
  <si>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</si>
  <si>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</si>
  <si>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</si>
  <si>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</si>
  <si>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</si>
  <si>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</si>
  <si>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</si>
  <si>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</si>
  <si>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</si>
  <si>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</si>
  <si>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</si>
  <si>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</si>
  <si>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</si>
  <si>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</si>
  <si>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</si>
  <si>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</si>
  <si>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</si>
  <si>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</si>
  <si>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</si>
  <si>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</si>
  <si>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</si>
  <si>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</si>
  <si>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</si>
  <si>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</si>
  <si>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</si>
  <si>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</si>
  <si>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</si>
  <si>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</si>
  <si>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</si>
  <si>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</si>
  <si>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</si>
  <si>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</si>
  <si>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</si>
  <si>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</si>
  <si>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</si>
  <si>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</si>
  <si>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</si>
  <si>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</si>
  <si>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</si>
  <si>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</si>
  <si>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</si>
  <si>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</si>
  <si>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</si>
  <si>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</si>
  <si>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</si>
  <si>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</si>
  <si>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</si>
  <si>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</si>
  <si>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</si>
  <si>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</si>
  <si>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</si>
  <si>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</si>
  <si>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</si>
  <si>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</si>
  <si>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</si>
  <si>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</si>
  <si>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</si>
  <si>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</si>
  <si>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</si>
  <si>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</si>
  <si>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</si>
  <si>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</si>
  <si>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</si>
  <si>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</si>
  <si>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</si>
  <si>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</si>
  <si>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</si>
  <si>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</si>
  <si>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</si>
  <si>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</si>
  <si>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</si>
  <si>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</si>
  <si>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</si>
  <si>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</si>
  <si>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</si>
  <si>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</si>
  <si>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</si>
  <si>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</si>
  <si>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</si>
  <si>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</si>
  <si>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</si>
  <si>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</si>
  <si>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</si>
  <si>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</si>
  <si>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</si>
  <si>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</si>
  <si>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</si>
  <si>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</si>
  <si>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</si>
  <si>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</si>
  <si>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</si>
  <si>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</si>
  <si>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</si>
  <si>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</si>
  <si>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</si>
  <si>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</si>
  <si>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</si>
  <si>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</si>
  <si>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</si>
  <si>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</si>
  <si>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</si>
  <si>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</si>
  <si>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</si>
  <si>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</si>
  <si>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</si>
  <si>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</si>
  <si>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</si>
  <si>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</si>
  <si>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</si>
  <si>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</si>
  <si>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</si>
  <si>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</si>
  <si>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</si>
  <si>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</si>
  <si>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</si>
  <si>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</si>
  <si>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</si>
  <si>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</si>
  <si>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</si>
  <si>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</si>
  <si>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</si>
  <si>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</si>
  <si>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</si>
  <si>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</si>
  <si>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</si>
  <si>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</si>
  <si>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</si>
  <si>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</si>
  <si>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</si>
  <si>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</si>
  <si>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</si>
  <si>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</si>
  <si>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</si>
  <si>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</si>
  <si>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</si>
  <si>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</si>
  <si>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</si>
  <si>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</si>
  <si>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</si>
  <si>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</si>
  <si>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</si>
  <si>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</si>
  <si>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</si>
  <si>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</si>
  <si>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</si>
  <si>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</si>
  <si>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</si>
  <si>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</si>
  <si>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</si>
  <si>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</si>
  <si>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</si>
  <si>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</si>
  <si>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</si>
  <si>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</si>
  <si>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</si>
  <si>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</si>
  <si>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</si>
  <si>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</si>
  <si>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</si>
  <si>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</si>
  <si>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</si>
  <si>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</si>
  <si>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</si>
  <si>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</si>
  <si>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</si>
  <si>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</si>
  <si>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</si>
  <si>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</si>
  <si>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</si>
  <si>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</si>
  <si>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</si>
  <si>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</si>
  <si>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</si>
  <si>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</si>
  <si>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</si>
  <si>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</si>
  <si>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</si>
  <si>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</si>
  <si>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</si>
  <si>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</si>
  <si>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</si>
  <si>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</si>
  <si>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</si>
  <si>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</si>
  <si>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</si>
  <si>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</si>
  <si>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</si>
  <si>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</si>
  <si>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</si>
  <si>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</si>
  <si>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</si>
  <si>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</si>
  <si>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</si>
  <si>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</si>
  <si>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</si>
  <si>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</si>
  <si>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</si>
  <si>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</si>
  <si>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</si>
  <si>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</si>
  <si>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</si>
  <si>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</si>
  <si>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</si>
  <si>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</si>
  <si>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</si>
  <si>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</si>
  <si>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</si>
  <si>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</si>
  <si>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</si>
  <si>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</si>
  <si>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</si>
  <si>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</si>
  <si>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</si>
  <si>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</si>
  <si>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</si>
  <si>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</si>
  <si>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</si>
  <si>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</si>
  <si>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</si>
  <si>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</si>
  <si>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</si>
  <si>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</si>
  <si>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</si>
  <si>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</si>
  <si>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</si>
  <si>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</si>
  <si>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</si>
  <si>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</si>
  <si>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</si>
  <si>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</si>
  <si>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</si>
  <si>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</si>
  <si>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</si>
  <si>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</si>
  <si>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</si>
  <si>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</si>
  <si>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</si>
  <si>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</si>
  <si>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</si>
  <si>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</si>
  <si>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</si>
  <si>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</si>
  <si>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</si>
  <si>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</si>
  <si>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</si>
  <si>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</si>
  <si>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</si>
  <si>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</si>
  <si>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</si>
  <si>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</si>
  <si>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</si>
  <si>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</si>
  <si>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</si>
  <si>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</si>
  <si>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</si>
  <si>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</si>
  <si>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</si>
  <si>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</si>
  <si>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</si>
  <si>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</si>
  <si>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</si>
  <si>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</si>
  <si>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</si>
  <si>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</si>
  <si>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</si>
  <si>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</si>
  <si>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</si>
  <si>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</si>
  <si>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</si>
  <si>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</si>
  <si>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</si>
  <si>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</si>
  <si>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</si>
  <si>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</si>
  <si>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</si>
  <si>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</si>
  <si>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</si>
  <si>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</si>
  <si>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</si>
  <si>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</si>
  <si>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</si>
  <si>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</si>
  <si>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</si>
  <si>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</si>
  <si>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</si>
  <si>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</si>
  <si>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</si>
  <si>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</si>
  <si>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</si>
  <si>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</si>
  <si>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</si>
  <si>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</si>
  <si>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</si>
  <si>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</si>
  <si>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</si>
  <si>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</si>
  <si>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</si>
  <si>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</si>
  <si>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</si>
  <si>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</si>
  <si>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</si>
  <si>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</si>
  <si>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</si>
  <si>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</si>
  <si>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</si>
  <si>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</si>
  <si>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</si>
  <si>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</si>
  <si>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</si>
  <si>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</si>
  <si>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</si>
  <si>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</si>
  <si>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</si>
  <si>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</si>
  <si>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</si>
  <si>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</si>
  <si>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</si>
  <si>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</si>
  <si>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</si>
  <si>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</si>
  <si>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</si>
  <si>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</si>
  <si>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</si>
  <si>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</si>
  <si>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</si>
  <si>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</si>
  <si>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</si>
  <si>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</si>
  <si>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</si>
  <si>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</si>
  <si>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</si>
  <si>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</si>
  <si>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</si>
  <si>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</si>
  <si>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</si>
  <si>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</si>
  <si>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</si>
  <si>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</si>
  <si>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</si>
  <si>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</si>
  <si>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</si>
  <si>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</si>
  <si>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</si>
  <si>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</si>
  <si>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</si>
  <si>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</si>
  <si>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</si>
  <si>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</si>
  <si>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</si>
  <si>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</si>
  <si>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</si>
  <si>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</si>
  <si>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</si>
  <si>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</si>
  <si>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</si>
  <si>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</si>
  <si>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</si>
  <si>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</si>
  <si>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</si>
  <si>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</si>
  <si>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</si>
  <si>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</si>
  <si>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</si>
  <si>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</si>
  <si>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</si>
  <si>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</si>
  <si>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</si>
  <si>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</si>
  <si>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</si>
  <si>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</si>
  <si>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</si>
  <si>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</si>
  <si>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</si>
  <si>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</si>
  <si>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</si>
  <si>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</si>
  <si>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</si>
  <si>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</si>
  <si>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</si>
  <si>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</si>
  <si>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</si>
  <si>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</si>
  <si>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</si>
  <si>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</si>
  <si>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</si>
  <si>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</si>
  <si>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</si>
  <si>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</si>
  <si>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</si>
  <si>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</si>
  <si>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</si>
  <si>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</si>
  <si>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</si>
  <si>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</si>
  <si>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</si>
  <si>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</si>
  <si>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</si>
  <si>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</si>
  <si>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</si>
  <si>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</si>
  <si>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</si>
  <si>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</si>
  <si>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</si>
  <si>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</si>
  <si>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</si>
  <si>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</si>
  <si>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</si>
  <si>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</si>
  <si>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</si>
  <si>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</si>
  <si>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</si>
  <si>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</si>
  <si>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</si>
  <si>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</si>
  <si>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</si>
  <si>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</si>
  <si>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</si>
  <si>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</si>
  <si>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</si>
  <si>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</si>
  <si>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</si>
  <si>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</si>
  <si>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</si>
  <si>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</si>
  <si>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</si>
  <si>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</si>
  <si>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</si>
  <si>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</si>
  <si>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</si>
  <si>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</si>
  <si>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</si>
  <si>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</si>
  <si>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</si>
  <si>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</si>
  <si>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</si>
  <si>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</si>
  <si>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</si>
  <si>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</si>
  <si>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</si>
  <si>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</si>
  <si>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</si>
  <si>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</si>
  <si>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</si>
  <si>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</si>
  <si>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</si>
  <si>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</si>
  <si>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</si>
  <si>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</si>
  <si>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</si>
  <si>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</si>
  <si>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</si>
  <si>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</si>
  <si>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</si>
  <si>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</si>
  <si>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</si>
  <si>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</si>
  <si>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</si>
  <si>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</si>
  <si>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</si>
  <si>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</si>
  <si>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</si>
  <si>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</si>
  <si>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</si>
  <si>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</si>
  <si>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</si>
  <si>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</si>
  <si>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</si>
  <si>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</si>
  <si>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</si>
  <si>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</si>
  <si>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</si>
  <si>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</si>
  <si>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</si>
  <si>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</si>
  <si>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</si>
  <si>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</si>
  <si>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</si>
  <si>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</si>
  <si>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</si>
  <si>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</si>
  <si>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</si>
  <si>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</si>
  <si>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</si>
  <si>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</si>
  <si>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</si>
  <si>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</si>
  <si>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</si>
  <si>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</si>
  <si>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</si>
  <si>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</si>
  <si>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</si>
  <si>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</si>
  <si>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</si>
  <si>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</si>
  <si>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</si>
  <si>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</si>
  <si>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</si>
  <si>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</si>
  <si>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</si>
  <si>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</si>
  <si>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</si>
  <si>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</si>
  <si>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</si>
  <si>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</si>
  <si>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</si>
  <si>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</si>
  <si>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</si>
  <si>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</si>
  <si>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</si>
  <si>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</si>
  <si>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</si>
  <si>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</si>
  <si>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</si>
  <si>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</si>
  <si>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</si>
  <si>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</si>
  <si>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</si>
  <si>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</si>
  <si>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</si>
  <si>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</si>
  <si>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</si>
  <si>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</si>
  <si>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</si>
  <si>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</si>
  <si>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</si>
  <si>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</si>
  <si>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</si>
  <si>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</si>
  <si>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</si>
  <si>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</si>
  <si>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</si>
  <si>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</si>
  <si>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</si>
  <si>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</si>
  <si>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</si>
  <si>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</si>
  <si>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</si>
  <si>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</si>
  <si>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</si>
  <si>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</si>
  <si>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</si>
  <si>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</si>
  <si>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</si>
  <si>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</si>
  <si>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</si>
  <si>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</si>
  <si>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</si>
  <si>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</si>
  <si>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</si>
  <si>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</si>
  <si>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</si>
  <si>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</si>
  <si>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</si>
  <si>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</si>
  <si>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</si>
  <si>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</si>
  <si>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</si>
  <si>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</si>
  <si>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</si>
  <si>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</si>
  <si>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</si>
  <si>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</si>
  <si>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</si>
  <si>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</si>
  <si>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</si>
  <si>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</si>
  <si>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</si>
  <si>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</si>
  <si>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</si>
  <si>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</si>
  <si>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</si>
  <si>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</si>
  <si>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</si>
  <si>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</si>
  <si>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</si>
  <si>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</si>
  <si>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</si>
  <si>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</si>
  <si>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</si>
  <si>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</si>
  <si>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</si>
  <si>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</si>
  <si>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</si>
  <si>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</si>
  <si>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</si>
  <si>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</si>
  <si>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</si>
  <si>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</si>
  <si>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</si>
  <si>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</si>
  <si>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</si>
  <si>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</si>
  <si>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</si>
  <si>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</si>
  <si>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</si>
  <si>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</si>
  <si>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</si>
  <si>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</si>
  <si>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</si>
  <si>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</si>
  <si>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</si>
  <si>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</si>
  <si>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</si>
  <si>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</si>
  <si>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</si>
  <si>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</si>
  <si>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</si>
  <si>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</si>
  <si>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</si>
  <si>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</si>
  <si>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</si>
  <si>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</si>
  <si>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</si>
  <si>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</si>
  <si>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</si>
  <si>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</si>
  <si>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</si>
  <si>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</si>
  <si>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</si>
  <si>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</si>
  <si>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</si>
  <si>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</si>
  <si>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</si>
  <si>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</si>
  <si>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</si>
  <si>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</si>
  <si>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</si>
  <si>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</si>
  <si>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</si>
  <si>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</si>
  <si>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</si>
  <si>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</si>
  <si>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</si>
  <si>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</si>
  <si>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</si>
  <si>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</si>
  <si>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</si>
  <si>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</si>
  <si>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</si>
  <si>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</si>
  <si>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</si>
  <si>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</si>
  <si>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</si>
  <si>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</si>
  <si>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</si>
  <si>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</si>
  <si>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</si>
  <si>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</si>
  <si>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</si>
  <si>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</si>
  <si>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</si>
  <si>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</si>
  <si>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</si>
  <si>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</si>
  <si>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</si>
  <si>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</si>
  <si>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</si>
  <si>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</si>
  <si>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</si>
  <si>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</si>
  <si>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</si>
  <si>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</si>
  <si>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</si>
  <si>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</si>
  <si>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</si>
  <si>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</si>
  <si>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</si>
  <si>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</si>
  <si>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</si>
  <si>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</si>
  <si>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</si>
  <si>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</si>
  <si>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</si>
  <si>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</si>
  <si>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</si>
  <si>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</si>
  <si>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</si>
  <si>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</si>
  <si>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</si>
  <si>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</si>
  <si>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</si>
  <si>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</si>
  <si>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</si>
  <si>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</si>
  <si>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</si>
  <si>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</si>
  <si>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</si>
  <si>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</si>
  <si>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</si>
  <si>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</si>
  <si>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</si>
  <si>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</si>
  <si>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</si>
  <si>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</si>
  <si>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</si>
  <si>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</si>
  <si>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</si>
  <si>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</si>
  <si>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</si>
  <si>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</si>
  <si>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</si>
  <si>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</si>
  <si>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</si>
  <si>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</si>
  <si>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</si>
  <si>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</si>
  <si>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</si>
  <si>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</si>
  <si>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</si>
  <si>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</si>
  <si>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</si>
  <si>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</si>
  <si>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</si>
  <si>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</si>
  <si>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</si>
  <si>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</si>
  <si>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</si>
  <si>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</si>
  <si>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</si>
  <si>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</si>
  <si>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</si>
  <si>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</si>
  <si>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</si>
  <si>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</si>
  <si>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</si>
  <si>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</si>
  <si>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</si>
  <si>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</si>
  <si>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</si>
  <si>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</si>
  <si>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</si>
  <si>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</si>
  <si>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</si>
  <si>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</si>
  <si>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</si>
  <si>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</si>
  <si>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</si>
  <si>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</si>
  <si>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</si>
  <si>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</si>
  <si>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</si>
  <si>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</si>
  <si>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</si>
  <si>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</si>
  <si>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</si>
  <si>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</si>
  <si>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</si>
  <si>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</si>
  <si>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</si>
  <si>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</si>
  <si>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</si>
  <si>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</si>
  <si>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</si>
  <si>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</si>
  <si>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</si>
  <si>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</si>
  <si>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</si>
  <si>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</si>
  <si>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</si>
  <si>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</si>
  <si>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</si>
  <si>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</si>
  <si>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</si>
  <si>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</si>
  <si>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</si>
  <si>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</si>
  <si>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</si>
  <si>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</si>
  <si>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</si>
  <si>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</si>
  <si>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</si>
  <si>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</si>
  <si>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</si>
  <si>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</si>
  <si>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</si>
  <si>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</si>
  <si>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</si>
  <si>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</si>
  <si>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</si>
  <si>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</si>
  <si>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</si>
  <si>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</si>
  <si>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</si>
  <si>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</si>
  <si>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</si>
  <si>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</si>
  <si>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</si>
  <si>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</si>
  <si>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</si>
  <si>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</si>
  <si>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</si>
  <si>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</si>
  <si>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</si>
  <si>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</si>
  <si>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</si>
  <si>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</si>
  <si>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</si>
  <si>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</si>
  <si>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</si>
  <si>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</si>
  <si>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</si>
  <si>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</si>
  <si>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</si>
  <si>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</si>
  <si>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</si>
  <si>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</si>
  <si>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</si>
  <si>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</si>
  <si>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</si>
  <si>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</si>
  <si>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</si>
  <si>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</si>
  <si>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</si>
  <si>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</si>
  <si>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</si>
  <si>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</si>
  <si>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</si>
  <si>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</si>
  <si>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</si>
  <si>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</si>
  <si>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</si>
  <si>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</si>
  <si>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</si>
  <si>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</si>
  <si>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</si>
  <si>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</si>
  <si>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</si>
  <si>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</si>
  <si>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</si>
  <si>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</si>
  <si>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</si>
  <si>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</si>
  <si>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</si>
  <si>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</si>
  <si>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</si>
  <si>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</si>
  <si>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</si>
  <si>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</si>
  <si>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</si>
  <si>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</si>
  <si>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</si>
  <si>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</si>
  <si>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</si>
  <si>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</si>
  <si>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</si>
  <si>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</si>
  <si>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</si>
  <si>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</si>
  <si>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</si>
  <si>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</si>
  <si>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</si>
  <si>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</si>
  <si>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</si>
  <si>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</si>
  <si>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</si>
  <si>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</si>
  <si>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</si>
  <si>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</si>
  <si>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</si>
  <si>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</si>
  <si>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</si>
  <si>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</si>
  <si>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</si>
  <si>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</si>
  <si>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</si>
  <si>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</si>
  <si>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</si>
  <si>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</si>
  <si>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</si>
  <si>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</si>
  <si>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</si>
  <si>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</si>
  <si>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</si>
  <si>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</si>
  <si>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</si>
  <si>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</si>
  <si>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</si>
  <si>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</si>
  <si>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</si>
  <si>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</si>
  <si>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</si>
  <si>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</si>
  <si>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</si>
  <si>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</si>
  <si>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</si>
  <si>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</si>
  <si>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</si>
  <si>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</si>
  <si>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</si>
  <si>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</si>
  <si>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</si>
  <si>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</si>
  <si>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</si>
  <si>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</si>
  <si>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</si>
  <si>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</si>
  <si>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</si>
  <si>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</si>
  <si>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</si>
  <si>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</si>
  <si>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</si>
  <si>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</si>
  <si>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</si>
  <si>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</si>
  <si>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</si>
  <si>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</si>
  <si>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</si>
  <si>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</si>
  <si>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</si>
  <si>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</si>
  <si>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</si>
  <si>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</si>
  <si>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</si>
  <si>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</si>
  <si>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</si>
  <si>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</si>
  <si>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</si>
  <si>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</si>
  <si>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</si>
  <si>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</si>
  <si>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</si>
  <si>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</si>
  <si>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</si>
  <si>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</si>
  <si>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</si>
  <si>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</si>
  <si>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</si>
  <si>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</si>
  <si>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</si>
  <si>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</si>
  <si>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</si>
  <si>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</si>
  <si>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</si>
  <si>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</si>
  <si>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</si>
  <si>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</si>
  <si>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</si>
  <si>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</si>
  <si>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</si>
  <si>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</si>
  <si>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</si>
  <si>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</si>
  <si>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</si>
  <si>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</si>
  <si>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</si>
  <si>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</si>
  <si>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</si>
  <si>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</si>
  <si>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</si>
  <si>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</si>
  <si>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</si>
  <si>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</si>
  <si>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</si>
  <si>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</si>
  <si>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</si>
  <si>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</si>
  <si>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</si>
  <si>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</si>
  <si>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</si>
  <si>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</si>
  <si>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</si>
  <si>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</si>
  <si>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</si>
  <si>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</si>
  <si>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</si>
  <si>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</si>
  <si>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</si>
  <si>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</si>
  <si>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</si>
  <si>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</si>
  <si>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</si>
  <si>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</si>
  <si>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</si>
  <si>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</si>
  <si>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</si>
  <si>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</si>
  <si>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</si>
  <si>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</si>
  <si>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</si>
  <si>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</si>
  <si>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</si>
  <si>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</si>
  <si>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</si>
  <si>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</si>
  <si>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</si>
  <si>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</si>
  <si>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</si>
  <si>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</si>
  <si>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</si>
  <si>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</si>
  <si>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</si>
  <si>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</si>
  <si>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</si>
  <si>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</si>
  <si>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</si>
  <si>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</si>
  <si>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</si>
  <si>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</si>
  <si>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</si>
  <si>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</si>
  <si>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</si>
  <si>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</si>
  <si>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</si>
  <si>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</si>
  <si>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</si>
  <si>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</si>
  <si>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</si>
  <si>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</si>
  <si>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</si>
  <si>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</si>
  <si>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</si>
  <si>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</si>
  <si>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</si>
  <si>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</si>
  <si>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</si>
  <si>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</si>
  <si>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</si>
  <si>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</si>
  <si>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</si>
  <si>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</si>
  <si>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</si>
  <si>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</si>
  <si>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</si>
  <si>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</si>
  <si>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</si>
  <si>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</si>
  <si>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</si>
  <si>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</si>
  <si>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</si>
  <si>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</si>
  <si>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</si>
  <si>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</si>
  <si>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</si>
  <si>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</si>
  <si>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</si>
  <si>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</si>
  <si>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</si>
  <si>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</si>
  <si>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</si>
  <si>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</si>
  <si>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</si>
  <si>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</si>
  <si>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</si>
  <si>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</si>
  <si>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</si>
  <si>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</si>
  <si>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</si>
  <si>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</si>
  <si>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</si>
  <si>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</si>
  <si>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</si>
  <si>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</si>
  <si>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</si>
  <si>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</si>
  <si>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</si>
  <si>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</si>
  <si>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</si>
  <si>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</si>
  <si>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</si>
  <si>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</si>
  <si>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</si>
  <si>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</si>
  <si>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</si>
  <si>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</si>
  <si>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</si>
  <si>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</si>
  <si>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</si>
  <si>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</si>
  <si>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</si>
  <si>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</si>
  <si>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</si>
  <si>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</si>
  <si>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</si>
  <si>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</si>
  <si>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</si>
  <si>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</si>
  <si>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</si>
  <si>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</si>
  <si>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</si>
  <si>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</si>
  <si>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</si>
  <si>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</si>
  <si>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</si>
  <si>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</si>
  <si>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</si>
  <si>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</si>
  <si>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</si>
  <si>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</si>
  <si>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</si>
  <si>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</si>
  <si>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</si>
  <si>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</si>
  <si>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</si>
  <si>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</si>
  <si>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</si>
  <si>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</si>
  <si>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</si>
  <si>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</si>
  <si>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</si>
  <si>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</si>
  <si>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</si>
  <si>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</si>
  <si>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</si>
  <si>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</si>
  <si>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</si>
  <si>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</si>
  <si>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</si>
  <si>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</si>
  <si>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</si>
  <si>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</si>
  <si>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</si>
  <si>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</si>
  <si>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</si>
  <si>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</si>
  <si>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</si>
  <si>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</si>
  <si>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</si>
  <si>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</si>
  <si>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</si>
  <si>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</si>
  <si>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</si>
  <si>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</si>
  <si>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</si>
  <si>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</si>
  <si>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</si>
  <si>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</si>
  <si>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</si>
  <si>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</si>
  <si>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</si>
  <si>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</si>
  <si>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</si>
  <si>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</si>
  <si>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</si>
  <si>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</si>
  <si>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</si>
  <si>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</si>
  <si>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</si>
  <si>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</si>
  <si>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</si>
  <si>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</si>
  <si>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</si>
  <si>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</si>
  <si>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</si>
  <si>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</si>
  <si>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</si>
  <si>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</si>
  <si>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</si>
  <si>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</si>
  <si>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</si>
  <si>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</si>
  <si>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</si>
  <si>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</si>
  <si>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</si>
  <si>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</si>
  <si>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</si>
  <si>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</si>
  <si>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</si>
  <si>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</si>
  <si>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</si>
  <si>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</si>
  <si>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</si>
  <si>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</si>
  <si>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</si>
  <si>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</si>
  <si>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</si>
  <si>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</si>
  <si>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</si>
  <si>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</si>
  <si>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</si>
  <si>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</si>
  <si>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</si>
  <si>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</si>
  <si>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</si>
  <si>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</si>
  <si>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</si>
  <si>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</si>
  <si>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</si>
  <si>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</si>
  <si>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</si>
  <si>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</si>
  <si>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</si>
  <si>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</si>
  <si>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</si>
  <si>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</si>
  <si>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</si>
  <si>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</si>
  <si>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</si>
  <si>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</si>
  <si>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</si>
  <si>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</si>
  <si>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</si>
  <si>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</si>
  <si>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</si>
  <si>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</si>
  <si>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</si>
  <si>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</si>
  <si>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</si>
  <si>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</si>
  <si>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</si>
  <si>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</si>
  <si>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</si>
  <si>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</si>
  <si>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</si>
  <si>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</si>
  <si>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</si>
  <si>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</si>
  <si>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</si>
  <si>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</si>
  <si>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</si>
  <si>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</si>
  <si>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</si>
  <si>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</si>
  <si>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</si>
  <si>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</si>
  <si>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</si>
  <si>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</si>
  <si>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</si>
  <si>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</si>
  <si>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</si>
  <si>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</si>
  <si>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</si>
  <si>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</si>
  <si>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</si>
  <si>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</si>
  <si>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</si>
  <si>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</si>
  <si>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</si>
  <si>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</si>
  <si>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</si>
  <si>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</si>
  <si>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</si>
  <si>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</si>
  <si>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</si>
  <si>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</si>
  <si>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</si>
  <si>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</si>
  <si>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</si>
  <si>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</si>
  <si>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</si>
  <si>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</si>
  <si>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</si>
  <si>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</si>
  <si>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</si>
  <si>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</si>
  <si>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</si>
  <si>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</si>
  <si>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</si>
  <si>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</si>
  <si>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</si>
  <si>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</si>
  <si>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</si>
  <si>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</si>
  <si>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</si>
  <si>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</si>
  <si>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</si>
  <si>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</si>
  <si>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</si>
  <si>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</si>
  <si>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</si>
  <si>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</si>
  <si>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</si>
  <si>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</si>
  <si>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</si>
  <si>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</si>
  <si>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</si>
  <si>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</si>
  <si>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</si>
  <si>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</si>
  <si>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</si>
  <si>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</si>
  <si>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</si>
  <si>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</si>
  <si>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</si>
  <si>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</si>
  <si>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</si>
  <si>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</si>
  <si>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</si>
  <si>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</si>
  <si>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</si>
  <si>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</si>
  <si>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</si>
  <si>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</si>
  <si>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</si>
  <si>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</si>
  <si>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</si>
  <si>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</si>
  <si>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</si>
  <si>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</si>
  <si>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</si>
  <si>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</si>
  <si>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</si>
  <si>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</si>
  <si>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</si>
  <si>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</si>
  <si>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</si>
  <si>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</si>
  <si>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</si>
  <si>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</si>
  <si>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</si>
  <si>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</si>
  <si>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</si>
  <si>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</si>
  <si>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</si>
  <si>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</si>
  <si>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</si>
  <si>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</si>
  <si>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</si>
  <si>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</si>
  <si>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</si>
  <si>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</si>
  <si>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</si>
  <si>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</si>
  <si>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</si>
  <si>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</si>
  <si>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</si>
  <si>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</si>
  <si>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</si>
  <si>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</si>
  <si>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</si>
  <si>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</si>
  <si>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</si>
  <si>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</si>
  <si>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</si>
  <si>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</si>
  <si>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</si>
  <si>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</si>
  <si>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</si>
  <si>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</si>
  <si>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</si>
  <si>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</si>
  <si>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</si>
  <si>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</si>
  <si>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</si>
  <si>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</si>
  <si>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</si>
  <si>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</si>
  <si>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</si>
  <si>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</si>
  <si>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</si>
  <si>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</si>
  <si>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</si>
  <si>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</si>
  <si>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</si>
  <si>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</si>
  <si>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</si>
  <si>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</si>
  <si>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</si>
  <si>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</si>
  <si>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</si>
  <si>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</si>
  <si>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</si>
  <si>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</si>
  <si>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</si>
  <si>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</si>
  <si>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</si>
  <si>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</si>
  <si>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</si>
  <si>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</si>
  <si>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</si>
  <si>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</si>
  <si>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</si>
  <si>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</si>
  <si>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</si>
  <si>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</si>
  <si>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</si>
  <si>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</si>
  <si>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</si>
  <si>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</si>
  <si>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</si>
  <si>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</si>
  <si>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</si>
  <si>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</si>
  <si>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</si>
  <si>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</si>
  <si>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</si>
  <si>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</si>
  <si>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</si>
  <si>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</si>
  <si>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</si>
  <si>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</si>
  <si>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</si>
  <si>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</si>
  <si>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</si>
  <si>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</si>
  <si>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</si>
  <si>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</si>
  <si>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</si>
  <si>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</si>
  <si>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</si>
  <si>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</si>
  <si>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</si>
  <si>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</si>
  <si>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</si>
  <si>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</si>
  <si>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</si>
  <si>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</si>
  <si>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</si>
  <si>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</si>
  <si>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</si>
  <si>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</si>
  <si>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</si>
  <si>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</si>
  <si>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</si>
  <si>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</si>
  <si>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</si>
  <si>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</si>
  <si>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</si>
  <si>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</si>
  <si>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</si>
  <si>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</si>
  <si>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</si>
  <si>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</si>
  <si>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</si>
  <si>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</si>
  <si>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</si>
  <si>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</si>
  <si>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</si>
  <si>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</si>
  <si>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</si>
  <si>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</si>
  <si>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</si>
  <si>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</si>
  <si>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</si>
  <si>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</si>
  <si>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</si>
  <si>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</si>
  <si>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</si>
  <si>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</si>
  <si>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</si>
  <si>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</si>
  <si>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</si>
  <si>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</si>
  <si>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</si>
  <si>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</si>
  <si>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</si>
  <si>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</si>
  <si>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</si>
  <si>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</si>
  <si>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</si>
  <si>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</si>
  <si>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</si>
  <si>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</si>
  <si>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</si>
  <si>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</si>
  <si>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</si>
  <si>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</si>
  <si>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</si>
  <si>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</si>
  <si>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</si>
  <si>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</si>
  <si>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</si>
  <si>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</si>
  <si>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</si>
  <si>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</si>
  <si>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</si>
  <si>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</si>
  <si>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</si>
  <si>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</si>
  <si>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</si>
  <si>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</si>
  <si>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</si>
  <si>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</si>
  <si>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</si>
  <si>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</si>
  <si>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</si>
  <si>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</si>
  <si>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</si>
  <si>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</si>
  <si>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</si>
  <si>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</si>
  <si>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</si>
  <si>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</si>
  <si>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</si>
  <si>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</si>
  <si>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</si>
  <si>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</si>
  <si>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</si>
  <si>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</si>
  <si>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</si>
  <si>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</si>
  <si>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</si>
  <si>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</si>
  <si>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</si>
  <si>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</si>
  <si>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</si>
  <si>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</si>
  <si>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</si>
  <si>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</si>
  <si>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</si>
  <si>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</si>
  <si>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</si>
  <si>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</si>
  <si>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</si>
  <si>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</si>
  <si>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</si>
  <si>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</si>
  <si>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</si>
  <si>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</si>
  <si>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</si>
  <si>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</si>
  <si>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</si>
  <si>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</si>
  <si>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</si>
  <si>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</si>
  <si>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</si>
  <si>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</si>
  <si>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</si>
  <si>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</si>
  <si>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</si>
  <si>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</si>
  <si>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</si>
  <si>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</si>
  <si>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</si>
  <si>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</si>
  <si>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</si>
  <si>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</si>
  <si>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</si>
  <si>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</si>
  <si>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</si>
  <si>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</si>
  <si>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</si>
  <si>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</si>
  <si>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</si>
  <si>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</si>
  <si>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</si>
  <si>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</si>
  <si>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</si>
  <si>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</si>
  <si>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</si>
  <si>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</si>
  <si>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</si>
  <si>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</si>
  <si>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</si>
  <si>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</si>
  <si>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</si>
  <si>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</si>
  <si>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</si>
  <si>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</si>
  <si>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</si>
  <si>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</si>
  <si>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</si>
  <si>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</si>
  <si>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</si>
  <si>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</si>
  <si>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</si>
  <si>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</si>
  <si>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</si>
  <si>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</si>
  <si>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</si>
  <si>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</si>
  <si>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</si>
  <si>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</si>
  <si>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</si>
  <si>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</si>
  <si>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</si>
  <si>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</si>
  <si>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</si>
  <si>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</si>
  <si>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</si>
  <si>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</si>
  <si>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</si>
  <si>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</si>
  <si>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</si>
  <si>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</si>
  <si>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</si>
  <si>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</si>
  <si>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</si>
  <si>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</si>
  <si>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</si>
  <si>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</si>
  <si>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</si>
  <si>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</si>
  <si>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</si>
  <si>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</si>
  <si>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</si>
  <si>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</si>
  <si>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</si>
  <si>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</si>
  <si>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</si>
  <si>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</si>
  <si>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</si>
  <si>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</si>
  <si>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</si>
  <si>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</si>
  <si>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</si>
  <si>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</si>
  <si>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</si>
  <si>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</si>
  <si>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</si>
  <si>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</si>
  <si>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</si>
  <si>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</si>
  <si>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</si>
  <si>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</si>
  <si>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</si>
  <si>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</si>
  <si>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</si>
  <si>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</si>
  <si>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</si>
  <si>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</si>
  <si>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</si>
  <si>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</si>
  <si>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</si>
  <si>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</si>
  <si>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</si>
  <si>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</si>
  <si>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</si>
  <si>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</si>
  <si>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</si>
  <si>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</si>
  <si>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</si>
  <si>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</si>
  <si>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</si>
  <si>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</si>
  <si>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</si>
  <si>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</si>
  <si>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</si>
  <si>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</si>
  <si>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</si>
  <si>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</si>
  <si>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</si>
  <si>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</si>
  <si>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</si>
  <si>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</si>
  <si>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</si>
  <si>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</si>
  <si>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</si>
  <si>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</si>
  <si>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</si>
  <si>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</si>
  <si>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</si>
  <si>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</si>
  <si>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</si>
  <si>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</si>
  <si>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</si>
  <si>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</si>
  <si>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</si>
  <si>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</si>
  <si>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</si>
  <si>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</si>
  <si>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</si>
  <si>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</si>
  <si>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</si>
  <si>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</si>
  <si>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</si>
  <si>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</si>
  <si>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</si>
  <si>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</si>
  <si>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</si>
  <si>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</si>
  <si>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</si>
  <si>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</si>
  <si>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</si>
  <si>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</si>
  <si>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</si>
  <si>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</si>
  <si>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</si>
  <si>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</si>
  <si>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</si>
  <si>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</si>
  <si>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</si>
  <si>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</si>
  <si>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</si>
  <si>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</si>
  <si>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</si>
  <si>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</si>
  <si>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</si>
  <si>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</si>
  <si>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</si>
  <si>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</si>
  <si>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</si>
  <si>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</si>
  <si>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</si>
  <si>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</si>
  <si>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</si>
  <si>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</si>
  <si>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</si>
  <si>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</si>
  <si>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</si>
  <si>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</si>
  <si>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</si>
  <si>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</si>
  <si>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</si>
  <si>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</si>
  <si>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</si>
  <si>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</si>
  <si>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</si>
  <si>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</si>
  <si>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</si>
  <si>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</si>
  <si>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</si>
  <si>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</si>
  <si>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</si>
  <si>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</si>
  <si>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</si>
  <si>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</si>
  <si>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</si>
  <si>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</si>
  <si>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</si>
  <si>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</si>
  <si>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</si>
  <si>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</si>
  <si>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</si>
  <si>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</si>
  <si>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</si>
  <si>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</si>
  <si>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</si>
  <si>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</si>
  <si>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</si>
  <si>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</si>
  <si>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</si>
  <si>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</si>
  <si>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</si>
  <si>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</si>
  <si>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</si>
  <si>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</si>
  <si>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</si>
  <si>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</si>
  <si>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</si>
  <si>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</si>
  <si>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</si>
  <si>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</si>
  <si>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</si>
  <si>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</si>
  <si>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</si>
  <si>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</si>
  <si>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</si>
  <si>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</si>
  <si>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</si>
  <si>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</si>
  <si>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</si>
  <si>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</si>
  <si>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</si>
  <si>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</si>
  <si>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</si>
  <si>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</si>
  <si>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</si>
  <si>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</si>
  <si>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</si>
  <si>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</si>
  <si>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</si>
  <si>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</si>
  <si>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</si>
  <si>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</si>
  <si>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</si>
  <si>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</si>
  <si>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</si>
  <si>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</si>
  <si>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</si>
  <si>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</si>
  <si>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</si>
  <si>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</si>
  <si>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</si>
  <si>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</si>
  <si>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</si>
  <si>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</si>
  <si>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</si>
  <si>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</si>
  <si>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</si>
  <si>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</si>
  <si>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</si>
  <si>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</si>
  <si>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</si>
  <si>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</si>
  <si>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</si>
  <si>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</si>
  <si>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</si>
  <si>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</si>
  <si>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</si>
  <si>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</si>
  <si>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</si>
  <si>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</si>
  <si>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</si>
  <si>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</si>
  <si>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</si>
  <si>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</si>
  <si>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</si>
  <si>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</si>
  <si>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</si>
  <si>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</si>
  <si>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</si>
  <si>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</si>
  <si>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</si>
  <si>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</si>
  <si>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</si>
  <si>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</si>
  <si>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</si>
  <si>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</si>
  <si>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</si>
  <si>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</si>
  <si>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</si>
  <si>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</si>
  <si>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</si>
  <si>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</si>
  <si>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</si>
  <si>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</si>
  <si>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</si>
  <si>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</si>
  <si>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</si>
  <si>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</si>
  <si>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</si>
  <si>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</si>
  <si>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</si>
  <si>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</si>
  <si>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</si>
  <si>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</si>
  <si>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</si>
  <si>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</si>
  <si>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</si>
  <si>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</si>
  <si>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</si>
  <si>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</si>
  <si>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</si>
  <si>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</si>
  <si>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</si>
  <si>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</si>
  <si>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</si>
  <si>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</si>
  <si>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</si>
  <si>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</si>
  <si>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</si>
  <si>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</si>
  <si>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</si>
  <si>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</si>
  <si>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</si>
  <si>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</si>
  <si>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</si>
  <si>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</si>
  <si>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</si>
  <si>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</si>
  <si>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</si>
  <si>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</si>
  <si>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</si>
  <si>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</si>
  <si>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</si>
  <si>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</si>
  <si>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</si>
  <si>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</si>
  <si>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</si>
  <si>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</si>
  <si>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</si>
  <si>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</si>
  <si>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</si>
  <si>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</si>
  <si>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</si>
  <si>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</si>
  <si>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</si>
  <si>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</si>
  <si>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</si>
  <si>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</si>
  <si>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</si>
  <si>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</si>
  <si>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</si>
  <si>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</si>
  <si>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</si>
  <si>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</si>
  <si>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</si>
  <si>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</si>
  <si>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</si>
  <si>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</si>
  <si>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</si>
  <si>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</si>
  <si>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</si>
  <si>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</si>
  <si>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</si>
  <si>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</si>
  <si>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</si>
  <si>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</si>
  <si>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</si>
  <si>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</si>
  <si>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</si>
  <si>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</si>
  <si>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</si>
  <si>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</si>
  <si>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</si>
  <si>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</si>
  <si>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</si>
  <si>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</si>
  <si>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</si>
  <si>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</si>
  <si>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</si>
  <si>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</si>
  <si>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</si>
  <si>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</si>
  <si>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</si>
  <si>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</si>
  <si>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</si>
  <si>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</si>
  <si>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</si>
  <si>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</si>
  <si>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</si>
  <si>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</si>
  <si>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</si>
  <si>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</si>
  <si>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</si>
  <si>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</si>
  <si>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</si>
  <si>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</si>
  <si>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</si>
  <si>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</si>
  <si>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</si>
  <si>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</si>
  <si>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</si>
  <si>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</si>
  <si>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</si>
  <si>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</si>
  <si>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</si>
  <si>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</si>
  <si>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</si>
  <si>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</si>
  <si>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</si>
  <si>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</si>
  <si>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</si>
  <si>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</si>
  <si>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</si>
  <si>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</si>
  <si>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</si>
  <si>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</si>
  <si>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</si>
  <si>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</si>
  <si>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</si>
  <si>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</si>
  <si>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</si>
  <si>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</si>
  <si>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</si>
  <si>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</si>
  <si>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</si>
  <si>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</si>
  <si>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</si>
  <si>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</si>
  <si>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</si>
  <si>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</si>
  <si>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</si>
  <si>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</si>
  <si>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</si>
  <si>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</si>
  <si>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</si>
  <si>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</si>
  <si>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</si>
  <si>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</si>
  <si>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</si>
  <si>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</si>
  <si>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</si>
  <si>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</si>
  <si>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</si>
  <si>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</si>
  <si>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</si>
  <si>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</si>
  <si>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</si>
  <si>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</si>
  <si>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</si>
  <si>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</si>
  <si>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</si>
  <si>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</si>
  <si>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</si>
  <si>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</si>
  <si>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</si>
  <si>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</si>
  <si>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</si>
  <si>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</si>
  <si>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</si>
  <si>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</si>
  <si>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</si>
  <si>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</si>
  <si>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</si>
  <si>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</si>
  <si>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</si>
  <si>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</si>
  <si>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</si>
  <si>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</si>
  <si>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</si>
  <si>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</si>
  <si>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</si>
  <si>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</si>
  <si>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</si>
  <si>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</si>
  <si>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</si>
  <si>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</si>
  <si>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</si>
  <si>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</si>
  <si>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</si>
  <si>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</si>
  <si>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</si>
  <si>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</si>
  <si>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</si>
  <si>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</si>
  <si>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</si>
  <si>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</si>
  <si>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</si>
  <si>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</si>
  <si>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</si>
  <si>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</si>
  <si>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</si>
  <si>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</si>
  <si>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</si>
  <si>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</si>
  <si>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</si>
  <si>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</si>
  <si>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</si>
  <si>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</si>
  <si>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</si>
  <si>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</si>
  <si>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</si>
  <si>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</si>
  <si>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</si>
  <si>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</si>
  <si>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</si>
  <si>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</si>
  <si>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</si>
  <si>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</si>
  <si>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</si>
  <si>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</si>
  <si>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</si>
  <si>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</si>
  <si>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</si>
  <si>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</si>
  <si>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</si>
  <si>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</si>
  <si>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</si>
  <si>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</si>
  <si>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</si>
  <si>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</si>
  <si>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</si>
  <si>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</si>
  <si>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</si>
  <si>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</si>
  <si>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</si>
  <si>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</si>
  <si>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</si>
  <si>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</si>
  <si>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</si>
  <si>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</si>
  <si>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</si>
  <si>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</si>
  <si>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</si>
  <si>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</si>
  <si>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</si>
  <si>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</si>
  <si>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</si>
  <si>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</si>
  <si>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</si>
  <si>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</si>
  <si>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</si>
  <si>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</si>
  <si>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</si>
  <si>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</si>
  <si>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</si>
  <si>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</si>
  <si>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</si>
  <si>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</si>
  <si>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</si>
  <si>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</si>
  <si>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</si>
  <si>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</si>
  <si>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</si>
  <si>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</si>
  <si>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</si>
  <si>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</si>
  <si>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</si>
  <si>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</si>
  <si>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</si>
  <si>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</si>
  <si>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</si>
  <si>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</si>
  <si>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</si>
  <si>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</si>
  <si>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</si>
  <si>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</si>
  <si>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</si>
  <si>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</si>
  <si>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</si>
  <si>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</si>
  <si>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</si>
  <si>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</si>
  <si>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</si>
  <si>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</si>
  <si>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</si>
  <si>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</si>
  <si>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</si>
  <si>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</si>
  <si>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</si>
  <si>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</si>
  <si>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</si>
  <si>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</si>
  <si>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</si>
  <si>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</si>
  <si>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</si>
  <si>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</si>
  <si>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</si>
  <si>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</si>
  <si>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</si>
  <si>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</si>
  <si>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</si>
  <si>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</si>
  <si>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</si>
  <si>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</si>
  <si>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</si>
  <si>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</si>
  <si>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</si>
  <si>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</si>
  <si>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</si>
  <si>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</si>
  <si>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</si>
  <si>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</si>
  <si>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</si>
  <si>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</si>
  <si>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</si>
  <si>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</si>
  <si>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</si>
  <si>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</si>
  <si>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</si>
  <si>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</si>
  <si>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</si>
  <si>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</si>
  <si>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</si>
  <si>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</si>
  <si>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</si>
  <si>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</si>
  <si>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</si>
  <si>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</si>
  <si>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</si>
  <si>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</si>
  <si>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</si>
  <si>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</si>
  <si>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</si>
  <si>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</si>
  <si>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</si>
  <si>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</si>
  <si>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</si>
  <si>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</si>
  <si>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</si>
  <si>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</si>
  <si>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</si>
  <si>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</si>
  <si>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</si>
  <si>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</si>
  <si>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</si>
  <si>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</si>
  <si>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</si>
  <si>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</si>
  <si>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</si>
  <si>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</si>
  <si>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</si>
  <si>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</si>
  <si>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</si>
  <si>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</si>
  <si>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</si>
  <si>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</si>
  <si>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</si>
  <si>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</si>
  <si>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</si>
  <si>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</si>
  <si>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</si>
  <si>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</si>
  <si>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</si>
  <si>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</si>
  <si>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</si>
  <si>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</si>
  <si>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</si>
  <si>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</si>
  <si>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</si>
  <si>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</si>
  <si>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</si>
  <si>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</si>
  <si>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</si>
  <si>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</si>
  <si>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</si>
  <si>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</si>
  <si>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</si>
  <si>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</si>
  <si>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</si>
  <si>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</si>
  <si>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</si>
  <si>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</si>
  <si>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</si>
  <si>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</si>
  <si>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</si>
  <si>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</si>
  <si>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</si>
  <si>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</si>
  <si>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</si>
  <si>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</si>
  <si>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</si>
  <si>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</si>
  <si>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</si>
  <si>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</si>
  <si>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</si>
  <si>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</si>
  <si>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</si>
  <si>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</si>
  <si>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</si>
  <si>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</si>
  <si>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</si>
  <si>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</si>
  <si>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</si>
  <si>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</si>
  <si>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</si>
  <si>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</si>
  <si>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</si>
  <si>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</si>
  <si>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</si>
  <si>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</si>
  <si>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</si>
  <si>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</si>
  <si>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</si>
  <si>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</si>
  <si>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</si>
  <si>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</si>
  <si>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</si>
  <si>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</si>
  <si>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</si>
  <si>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</si>
  <si>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</si>
  <si>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</si>
  <si>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</si>
  <si>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</si>
  <si>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</si>
  <si>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</si>
  <si>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</si>
  <si>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</si>
  <si>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</si>
  <si>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</si>
  <si>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</si>
  <si>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</si>
  <si>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</si>
  <si>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</si>
  <si>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</si>
  <si>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</si>
  <si>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</si>
  <si>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</si>
  <si>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</si>
  <si>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</si>
  <si>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</si>
  <si>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</si>
  <si>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</si>
  <si>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</si>
  <si>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</si>
  <si>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</si>
  <si>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</si>
  <si>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</si>
  <si>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</si>
  <si>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</si>
  <si>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</si>
  <si>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</si>
  <si>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</si>
  <si>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</si>
  <si>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</si>
  <si>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</si>
  <si>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</si>
  <si>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</si>
  <si>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</si>
  <si>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</si>
  <si>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</si>
  <si>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</si>
  <si>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</si>
  <si>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</si>
  <si>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</si>
  <si>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</si>
  <si>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</si>
  <si>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</si>
  <si>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</si>
  <si>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</si>
  <si>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</si>
  <si>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</si>
  <si>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</si>
  <si>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</si>
  <si>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</si>
  <si>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</si>
  <si>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</si>
  <si>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</si>
  <si>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</si>
  <si>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</si>
  <si>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</si>
  <si>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</si>
  <si>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</si>
  <si>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</si>
  <si>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</si>
  <si>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</si>
  <si>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</si>
  <si>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</si>
  <si>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</si>
  <si>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</si>
  <si>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</si>
  <si>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</si>
  <si>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</si>
  <si>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</si>
  <si>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</si>
  <si>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</si>
  <si>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</si>
  <si>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</si>
  <si>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</si>
  <si>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</si>
  <si>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</si>
  <si>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</si>
  <si>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</si>
  <si>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</si>
  <si>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</si>
  <si>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</si>
  <si>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</si>
  <si>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</si>
  <si>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</si>
  <si>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</si>
  <si>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</si>
  <si>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</si>
  <si>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</si>
  <si>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</si>
  <si>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</si>
  <si>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</si>
  <si>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</si>
  <si>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</si>
  <si>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</si>
  <si>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</si>
  <si>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</si>
  <si>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</si>
  <si>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</si>
  <si>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</si>
  <si>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</si>
  <si>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</si>
  <si>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</si>
  <si>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</si>
  <si>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</si>
  <si>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</si>
  <si>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</si>
  <si>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</si>
  <si>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</si>
  <si>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</si>
  <si>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</si>
  <si>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</si>
  <si>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</si>
  <si>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</si>
  <si>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</si>
  <si>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</si>
  <si>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</si>
  <si>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</si>
  <si>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</si>
  <si>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</si>
  <si>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</si>
  <si>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</si>
  <si>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</si>
  <si>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</si>
  <si>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</si>
  <si>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</si>
  <si>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</si>
  <si>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</si>
  <si>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</si>
  <si>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</si>
  <si>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</si>
  <si>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</si>
  <si>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</si>
  <si>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</si>
  <si>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</si>
  <si>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</si>
  <si>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</si>
  <si>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</si>
  <si>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</si>
  <si>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</si>
  <si>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</si>
  <si>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</si>
  <si>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</si>
  <si>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</si>
  <si>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</si>
  <si>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</si>
  <si>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</si>
  <si>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</si>
  <si>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</si>
  <si>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</si>
  <si>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</si>
  <si>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</si>
  <si>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</si>
  <si>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</si>
  <si>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</si>
  <si>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</si>
  <si>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</si>
  <si>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</si>
  <si>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</si>
  <si>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</si>
  <si>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</si>
  <si>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</si>
  <si>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</si>
  <si>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</si>
  <si>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</si>
  <si>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</si>
  <si>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</si>
  <si>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</si>
  <si>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</si>
  <si>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</si>
  <si>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</si>
  <si>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</si>
  <si>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</si>
  <si>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</si>
  <si>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</si>
  <si>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</si>
  <si>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</si>
  <si>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</si>
  <si>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</si>
  <si>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</si>
  <si>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</si>
  <si>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</si>
  <si>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</si>
  <si>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</si>
  <si>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</si>
  <si>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</si>
  <si>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</si>
  <si>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</si>
  <si>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</si>
  <si>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</si>
  <si>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</si>
  <si>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</si>
  <si>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</si>
  <si>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</si>
  <si>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</si>
  <si>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</si>
  <si>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</si>
  <si>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</si>
  <si>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</si>
  <si>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</si>
  <si>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</si>
  <si>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</si>
  <si>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</si>
  <si>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</si>
  <si>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</si>
  <si>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</si>
  <si>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</si>
  <si>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</si>
  <si>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</si>
  <si>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</si>
  <si>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</si>
  <si>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</si>
  <si>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</si>
  <si>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</si>
  <si>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</si>
  <si>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</si>
  <si>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</si>
  <si>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</si>
  <si>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</si>
  <si>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</si>
  <si>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</si>
  <si>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</si>
  <si>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</si>
  <si>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</si>
  <si>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</si>
  <si>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</si>
  <si>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</si>
  <si>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</si>
  <si>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</si>
  <si>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</si>
  <si>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</si>
  <si>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</si>
  <si>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</si>
  <si>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</si>
  <si>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</si>
  <si>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</si>
  <si>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</si>
  <si>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</si>
  <si>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</si>
  <si>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</si>
  <si>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</si>
  <si>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</si>
  <si>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</si>
  <si>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</si>
  <si>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</si>
  <si>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</si>
  <si>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</si>
  <si>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</si>
  <si>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</si>
  <si>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</si>
  <si>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</si>
  <si>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</si>
  <si>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</si>
  <si>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</si>
  <si>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</si>
  <si>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</si>
  <si>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</si>
  <si>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</si>
  <si>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</si>
  <si>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</si>
  <si>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</si>
  <si>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</si>
  <si>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</si>
  <si>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</si>
  <si>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</si>
  <si>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</si>
  <si>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</si>
  <si>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</si>
  <si>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</si>
  <si>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</si>
  <si>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</si>
  <si>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</si>
  <si>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</si>
  <si>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</si>
  <si>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</si>
  <si>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</si>
  <si>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</si>
  <si>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</si>
  <si>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</si>
  <si>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</si>
  <si>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</si>
  <si>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</si>
  <si>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</si>
  <si>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</si>
  <si>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</si>
  <si>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</si>
  <si>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</si>
  <si>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</si>
  <si>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</si>
  <si>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</si>
  <si>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</si>
  <si>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</si>
  <si>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</si>
  <si>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</si>
  <si>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</si>
  <si>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</si>
  <si>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</si>
  <si>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</si>
  <si>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</si>
  <si>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</si>
  <si>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</si>
  <si>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</si>
  <si>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</si>
  <si>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</si>
  <si>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</si>
  <si>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</si>
  <si>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</si>
  <si>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</si>
  <si>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</si>
  <si>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</si>
  <si>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</si>
  <si>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</si>
  <si>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</si>
  <si>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</si>
  <si>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</si>
  <si>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</si>
  <si>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</si>
  <si>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</si>
  <si>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</si>
  <si>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</si>
  <si>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</si>
  <si>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</si>
  <si>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</si>
  <si>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</si>
  <si>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</si>
  <si>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</si>
  <si>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</si>
  <si>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</si>
  <si>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</si>
  <si>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</si>
  <si>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</si>
  <si>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</si>
  <si>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</si>
  <si>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</si>
  <si>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</si>
  <si>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</si>
  <si>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</si>
  <si>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</si>
  <si>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</si>
  <si>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</si>
  <si>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</si>
  <si>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</si>
  <si>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</si>
  <si>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</si>
  <si>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</si>
  <si>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</si>
  <si>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</si>
  <si>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</si>
  <si>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</si>
  <si>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</si>
  <si>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</si>
  <si>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</si>
  <si>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</si>
  <si>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</si>
  <si>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</si>
  <si>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</si>
  <si>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</si>
  <si>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</si>
  <si>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</si>
  <si>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</si>
  <si>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</si>
  <si>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</si>
  <si>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</si>
  <si>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</si>
  <si>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</si>
  <si>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</si>
  <si>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</si>
  <si>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</si>
  <si>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</si>
  <si>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</si>
  <si>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</si>
  <si>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</si>
  <si>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</si>
  <si>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</si>
  <si>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</si>
  <si>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</si>
  <si>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</si>
  <si>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</si>
  <si>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</si>
  <si>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</si>
  <si>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</si>
  <si>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</si>
  <si>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</si>
  <si>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</si>
  <si>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</si>
  <si>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</si>
  <si>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</si>
  <si>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</si>
  <si>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</si>
  <si>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</si>
  <si>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</si>
  <si>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</si>
  <si>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</si>
  <si>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</si>
  <si>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</si>
  <si>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</si>
  <si>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</si>
  <si>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</si>
  <si>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</si>
  <si>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</si>
  <si>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</si>
  <si>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</si>
  <si>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</si>
  <si>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</si>
  <si>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</si>
  <si>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</si>
  <si>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</si>
  <si>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</si>
  <si>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</si>
  <si>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</si>
  <si>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</si>
  <si>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</si>
  <si>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</si>
  <si>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</si>
  <si>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</si>
  <si>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</si>
  <si>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</si>
  <si>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</si>
  <si>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</si>
  <si>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</si>
  <si>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</si>
  <si>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</si>
  <si>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</si>
  <si>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</si>
  <si>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</si>
  <si>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</si>
  <si>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</si>
  <si>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</si>
  <si>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</si>
  <si>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</si>
  <si>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</si>
  <si>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</si>
  <si>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</si>
  <si>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</si>
  <si>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</si>
  <si>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</si>
  <si>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</si>
  <si>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</si>
  <si>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</si>
  <si>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</si>
  <si>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</si>
  <si>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</si>
  <si>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</si>
  <si>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</si>
  <si>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</si>
  <si>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</si>
  <si>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</si>
  <si>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</si>
  <si>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</si>
  <si>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</si>
  <si>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</si>
  <si>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</si>
  <si>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</si>
  <si>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</si>
  <si>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</si>
  <si>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</si>
  <si>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</si>
  <si>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</si>
  <si>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</si>
  <si>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</si>
  <si>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</si>
  <si>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</si>
  <si>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</si>
  <si>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</si>
  <si>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</si>
  <si>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</si>
  <si>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</si>
  <si>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</si>
  <si>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</si>
  <si>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</si>
  <si>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</si>
  <si>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</si>
  <si>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</si>
  <si>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</si>
  <si>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</si>
  <si>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</si>
  <si>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</si>
  <si>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</si>
  <si>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</si>
  <si>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</si>
  <si>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</si>
  <si>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</si>
  <si>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</si>
  <si>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</si>
  <si>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</si>
  <si>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</si>
  <si>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</si>
  <si>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</si>
  <si>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</si>
  <si>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</si>
  <si>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</si>
  <si>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</si>
  <si>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</si>
  <si>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</si>
  <si>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</si>
  <si>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</si>
  <si>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</si>
  <si>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</si>
  <si>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</si>
  <si>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</si>
  <si>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</si>
  <si>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</si>
  <si>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</si>
  <si>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</si>
  <si>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</si>
  <si>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</si>
  <si>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</si>
  <si>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</si>
  <si>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</si>
  <si>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</si>
  <si>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</si>
  <si>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</si>
  <si>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</si>
  <si>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</si>
  <si>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</si>
  <si>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</si>
  <si>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</si>
  <si>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</si>
  <si>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</si>
  <si>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</si>
  <si>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</si>
  <si>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</si>
  <si>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</si>
  <si>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</si>
  <si>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</si>
  <si>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</si>
  <si>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</si>
  <si>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</si>
  <si>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</si>
  <si>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</si>
  <si>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</si>
  <si>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</si>
  <si>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</si>
  <si>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</si>
  <si>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</si>
  <si>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</si>
  <si>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</si>
  <si>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</si>
  <si>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</si>
  <si>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</si>
  <si>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</si>
  <si>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</si>
  <si>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</si>
  <si>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</si>
  <si>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</si>
  <si>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</si>
  <si>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</si>
  <si>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</si>
  <si>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</si>
  <si>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</si>
  <si>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</si>
  <si>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</si>
  <si>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</si>
  <si>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</si>
  <si>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</si>
  <si>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</si>
  <si>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</si>
  <si>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</si>
  <si>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</si>
  <si>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</si>
  <si>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</si>
  <si>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</si>
  <si>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</si>
  <si>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</si>
  <si>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</si>
  <si>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</si>
  <si>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</si>
  <si>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</si>
  <si>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</si>
  <si>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</si>
  <si>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</si>
  <si>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</si>
  <si>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</si>
  <si>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</si>
  <si>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</si>
  <si>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</si>
  <si>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</si>
  <si>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</si>
  <si>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</si>
  <si>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</si>
  <si>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</si>
  <si>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</si>
  <si>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</si>
  <si>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</si>
  <si>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</si>
  <si>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</si>
  <si>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</si>
  <si>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</si>
  <si>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</si>
  <si>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</si>
  <si>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</si>
  <si>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</si>
  <si>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</si>
  <si>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</si>
  <si>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</si>
  <si>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</si>
  <si>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</si>
  <si>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</si>
  <si>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</si>
  <si>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</si>
  <si>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</si>
  <si>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</si>
  <si>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</si>
  <si>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</si>
  <si>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</si>
  <si>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</si>
  <si>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</si>
  <si>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</si>
  <si>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</si>
  <si>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</si>
  <si>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</si>
  <si>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</si>
  <si>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</si>
  <si>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</si>
  <si>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</si>
  <si>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</si>
  <si>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</si>
  <si>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</si>
  <si>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</si>
  <si>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</si>
  <si>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</si>
  <si>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</si>
  <si>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</si>
  <si>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</si>
  <si>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</si>
  <si>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</si>
  <si>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</si>
  <si>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</si>
  <si>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</si>
  <si>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</si>
  <si>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</si>
  <si>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</si>
  <si>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</si>
  <si>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</si>
  <si>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</si>
  <si>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</si>
  <si>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</si>
  <si>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</si>
  <si>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</si>
  <si>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</si>
  <si>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</si>
  <si>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</si>
  <si>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</si>
  <si>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</si>
  <si>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</si>
  <si>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</si>
  <si>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</si>
  <si>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</si>
  <si>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</si>
  <si>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</si>
  <si>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</si>
  <si>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</si>
  <si>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</si>
  <si>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</si>
  <si>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</si>
  <si>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</si>
  <si>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</si>
  <si>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</si>
  <si>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</si>
  <si>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</si>
  <si>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</si>
  <si>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</si>
  <si>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</si>
  <si>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</si>
  <si>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</si>
  <si>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</si>
  <si>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</si>
  <si>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</si>
  <si>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</si>
  <si>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</si>
  <si>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</si>
  <si>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</si>
  <si>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</si>
  <si>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</si>
  <si>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</si>
  <si>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</si>
  <si>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</si>
  <si>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</si>
  <si>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</si>
  <si>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</si>
  <si>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</si>
  <si>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</si>
  <si>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</si>
  <si>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</si>
  <si>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</si>
  <si>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</si>
  <si>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</si>
  <si>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</si>
  <si>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</si>
  <si>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</si>
  <si>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</si>
  <si>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</si>
  <si>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</si>
  <si>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</si>
  <si>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</si>
  <si>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</si>
  <si>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</si>
  <si>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</si>
  <si>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</si>
  <si>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</si>
  <si>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</si>
  <si>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</si>
  <si>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</si>
  <si>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</si>
  <si>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</si>
  <si>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</si>
  <si>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</si>
  <si>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</si>
  <si>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</si>
  <si>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</si>
  <si>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</si>
  <si>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</si>
  <si>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</si>
  <si>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</si>
  <si>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</si>
  <si>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</si>
  <si>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</si>
  <si>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</si>
  <si>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</si>
  <si>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</si>
  <si>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</si>
  <si>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</si>
  <si>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</si>
  <si>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</si>
  <si>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</si>
  <si>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</si>
  <si>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</si>
  <si>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</si>
  <si>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</si>
  <si>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</si>
  <si>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</si>
  <si>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</si>
  <si>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</si>
  <si>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</si>
  <si>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</si>
  <si>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</si>
  <si>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</si>
  <si>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</si>
  <si>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</si>
  <si>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</si>
  <si>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</si>
  <si>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</si>
  <si>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</si>
  <si>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</si>
  <si>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</si>
  <si>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</si>
  <si>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</si>
  <si>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</si>
  <si>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</si>
  <si>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</si>
  <si>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</si>
  <si>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</si>
  <si>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</si>
  <si>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</si>
  <si>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</si>
  <si>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</si>
  <si>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</si>
  <si>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</si>
  <si>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</si>
  <si>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</si>
  <si>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</si>
  <si>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</si>
  <si>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</si>
  <si>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</si>
  <si>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</si>
  <si>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</si>
  <si>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</si>
  <si>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</si>
  <si>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</si>
  <si>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</si>
  <si>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</si>
  <si>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</si>
  <si>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</si>
  <si>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</si>
  <si>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</si>
  <si>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</si>
  <si>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</si>
  <si>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</si>
  <si>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</si>
  <si>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</si>
  <si>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</si>
  <si>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</si>
  <si>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</si>
  <si>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</si>
  <si>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</si>
  <si>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</si>
  <si>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</si>
  <si>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</si>
  <si>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</si>
  <si>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</si>
  <si>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</si>
  <si>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</si>
  <si>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</si>
  <si>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</si>
  <si>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</si>
  <si>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</si>
  <si>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</si>
  <si>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</si>
  <si>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</si>
  <si>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</si>
  <si>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</si>
  <si>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</si>
  <si>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</si>
  <si>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</si>
  <si>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</si>
  <si>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</si>
  <si>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</si>
  <si>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</si>
  <si>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</si>
  <si>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</si>
  <si>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</si>
  <si>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</si>
  <si>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</si>
  <si>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</si>
  <si>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</si>
  <si>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</si>
  <si>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</si>
  <si>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</si>
  <si>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</si>
  <si>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</si>
  <si>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</si>
  <si>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</si>
  <si>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</si>
  <si>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</si>
  <si>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</si>
  <si>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</si>
  <si>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</si>
  <si>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</si>
  <si>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</si>
  <si>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</si>
  <si>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</si>
  <si>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</si>
  <si>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</si>
  <si>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</si>
  <si>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</si>
  <si>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</si>
  <si>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</si>
  <si>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</si>
  <si>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</si>
  <si>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</si>
  <si>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</si>
  <si>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</si>
  <si>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</si>
  <si>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</si>
  <si>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</si>
  <si>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</si>
  <si>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</si>
  <si>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</si>
  <si>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</si>
  <si>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</si>
  <si>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</si>
  <si>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</si>
  <si>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</si>
  <si>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</si>
  <si>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</si>
  <si>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</si>
  <si>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</si>
  <si>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</si>
  <si>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</si>
  <si>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</si>
  <si>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</si>
  <si>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</si>
  <si>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</si>
  <si>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</si>
  <si>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</si>
  <si>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</si>
  <si>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</si>
  <si>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</si>
  <si>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</si>
  <si>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</si>
  <si>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</si>
  <si>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</si>
  <si>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</si>
  <si>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</si>
  <si>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</si>
  <si>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</si>
  <si>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</si>
  <si>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</si>
  <si>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</si>
  <si>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</si>
  <si>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</si>
  <si>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</si>
  <si>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</si>
  <si>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</si>
  <si>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</si>
  <si>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</si>
  <si>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</si>
  <si>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</si>
  <si>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</si>
  <si>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</si>
  <si>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</si>
  <si>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</si>
  <si>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</si>
  <si>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</si>
  <si>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</si>
  <si>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</si>
  <si>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</si>
  <si>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</si>
  <si>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</si>
  <si>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</si>
  <si>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</si>
  <si>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</si>
  <si>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</si>
  <si>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</si>
  <si>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</si>
  <si>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</si>
  <si>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</si>
  <si>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</si>
  <si>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</si>
  <si>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</si>
  <si>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</si>
  <si>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</si>
  <si>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</si>
  <si>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</si>
  <si>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</si>
  <si>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</si>
  <si>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</si>
  <si>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</si>
  <si>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</si>
  <si>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</si>
  <si>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</si>
  <si>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</si>
  <si>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</si>
  <si>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</si>
  <si>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</si>
  <si>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</si>
  <si>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</si>
  <si>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</si>
  <si>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</si>
  <si>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</si>
  <si>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</si>
  <si>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</si>
  <si>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</si>
  <si>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</si>
  <si>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</si>
  <si>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</si>
  <si>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</si>
  <si>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</si>
  <si>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</si>
  <si>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</si>
  <si>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</si>
  <si>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</si>
  <si>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</si>
  <si>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</si>
  <si>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</si>
  <si>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</si>
  <si>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</si>
  <si>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</si>
  <si>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</si>
  <si>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</si>
  <si>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</si>
  <si>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</si>
  <si>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</si>
  <si>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</si>
  <si>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</si>
  <si>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</si>
  <si>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</si>
  <si>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</si>
  <si>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</si>
  <si>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</si>
  <si>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</si>
  <si>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</si>
  <si>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</si>
  <si>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</si>
  <si>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</si>
  <si>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</si>
  <si>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</si>
  <si>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</si>
  <si>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</si>
  <si>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</si>
  <si>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</si>
  <si>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</si>
  <si>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</si>
  <si>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</si>
  <si>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</si>
  <si>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</si>
  <si>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</si>
  <si>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</si>
  <si>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</si>
  <si>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</si>
  <si>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</si>
  <si>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</si>
  <si>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</si>
  <si>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</si>
  <si>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</si>
  <si>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</si>
  <si>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</si>
  <si>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</si>
  <si>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</si>
  <si>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</si>
  <si>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</si>
  <si>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</si>
  <si>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</si>
  <si>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</si>
  <si>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</si>
  <si>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</si>
  <si>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</si>
  <si>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</si>
  <si>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</si>
  <si>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</si>
  <si>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</si>
  <si>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</si>
  <si>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</si>
  <si>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</si>
  <si>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</si>
  <si>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</si>
  <si>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</si>
  <si>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</si>
  <si>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</si>
  <si>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</si>
  <si>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</si>
  <si>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</si>
  <si>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</si>
  <si>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</si>
  <si>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</si>
  <si>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</si>
  <si>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</si>
  <si>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</si>
  <si>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</si>
  <si>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</si>
  <si>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</si>
  <si>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</si>
  <si>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</si>
  <si>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</si>
  <si>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</si>
  <si>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</si>
  <si>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</si>
  <si>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</si>
  <si>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</si>
  <si>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</si>
  <si>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</si>
  <si>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</si>
  <si>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</si>
  <si>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</si>
  <si>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</si>
  <si>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</si>
  <si>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</si>
  <si>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</si>
  <si>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</si>
  <si>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</si>
  <si>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</si>
  <si>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</si>
  <si>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</si>
  <si>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</si>
  <si>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</si>
  <si>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</si>
  <si>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</si>
  <si>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</si>
  <si>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</si>
  <si>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</si>
  <si>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</si>
  <si>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</si>
  <si>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</si>
  <si>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</si>
  <si>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</si>
  <si>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</si>
  <si>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</si>
  <si>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</si>
  <si>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</si>
  <si>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</si>
  <si>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</si>
  <si>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</si>
  <si>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</si>
  <si>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</si>
  <si>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</si>
  <si>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</si>
  <si>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</si>
  <si>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</si>
  <si>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</si>
  <si>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</si>
  <si>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</si>
  <si>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</si>
  <si>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</si>
  <si>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</si>
  <si>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</si>
  <si>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</si>
  <si>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</si>
  <si>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</si>
  <si>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</si>
  <si>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</si>
  <si>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</si>
  <si>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</si>
  <si>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</si>
  <si>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</si>
  <si>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</si>
  <si>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</si>
  <si>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</si>
  <si>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</si>
  <si>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</si>
  <si>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</si>
  <si>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</si>
  <si>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</si>
  <si>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</si>
  <si>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</si>
  <si>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</si>
  <si>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</si>
  <si>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</si>
  <si>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</si>
  <si>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</si>
  <si>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</si>
  <si>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</si>
  <si>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</si>
  <si>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</si>
  <si>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</si>
  <si>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</si>
  <si>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</si>
  <si>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</si>
  <si>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</si>
  <si>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</si>
  <si>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</si>
  <si>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</si>
  <si>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</si>
  <si>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</si>
  <si>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</si>
  <si>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</si>
  <si>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</si>
  <si>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</si>
  <si>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</si>
  <si>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</si>
  <si>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</si>
  <si>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</si>
  <si>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</si>
  <si>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</si>
  <si>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</si>
  <si>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</si>
  <si>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</si>
  <si>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</si>
  <si>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</si>
  <si>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</si>
  <si>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</si>
  <si>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</si>
  <si>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</si>
  <si>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</si>
  <si>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</si>
  <si>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</si>
  <si>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</si>
  <si>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</si>
  <si>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</si>
  <si>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</si>
  <si>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</si>
  <si>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</si>
  <si>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</si>
  <si>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</si>
  <si>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</si>
  <si>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</si>
  <si>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</si>
  <si>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</si>
  <si>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</si>
  <si>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</si>
  <si>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</si>
  <si>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</si>
  <si>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</si>
  <si>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</si>
  <si>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</si>
  <si>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</si>
  <si>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</si>
  <si>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</si>
  <si>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</si>
  <si>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</si>
  <si>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</si>
  <si>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</si>
  <si>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</si>
  <si>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</si>
  <si>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</si>
  <si>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</si>
  <si>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</si>
  <si>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</si>
  <si>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</si>
  <si>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</si>
  <si>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</si>
  <si>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</si>
  <si>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</si>
  <si>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</si>
  <si>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</si>
  <si>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</si>
  <si>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</si>
  <si>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</si>
  <si>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</si>
  <si>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</si>
  <si>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</si>
  <si>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</si>
  <si>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</si>
  <si>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</si>
  <si>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</si>
  <si>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</si>
  <si>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</si>
  <si>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</si>
  <si>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</si>
  <si>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</si>
  <si>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</si>
  <si>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</si>
  <si>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</si>
  <si>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</si>
  <si>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</si>
  <si>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</si>
  <si>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</si>
  <si>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</si>
  <si>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</si>
  <si>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</si>
  <si>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</si>
  <si>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</si>
  <si>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</si>
  <si>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</si>
  <si>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</si>
  <si>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</si>
  <si>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</si>
  <si>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</si>
  <si>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</si>
  <si>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</si>
  <si>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</si>
  <si>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</si>
  <si>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</si>
  <si>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</si>
  <si>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</si>
  <si>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</si>
  <si>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</si>
  <si>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</si>
  <si>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</si>
  <si>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</si>
  <si>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</si>
  <si>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</si>
  <si>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</si>
  <si>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</si>
  <si>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</si>
  <si>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</si>
  <si>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</si>
  <si>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</si>
  <si>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</si>
  <si>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</si>
  <si>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</si>
  <si>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</si>
  <si>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</si>
  <si>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</si>
  <si>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</si>
  <si>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</si>
  <si>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</si>
  <si>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</si>
  <si>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</si>
  <si>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</si>
  <si>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</si>
  <si>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</si>
  <si>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</si>
  <si>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</si>
  <si>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</si>
  <si>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</si>
  <si>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</si>
  <si>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</si>
  <si>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</si>
  <si>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</si>
  <si>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</si>
  <si>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</si>
  <si>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</si>
  <si>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</si>
  <si>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</si>
  <si>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</si>
  <si>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</si>
  <si>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</si>
  <si>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</si>
  <si>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</si>
  <si>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</si>
  <si>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</si>
  <si>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</si>
  <si>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</si>
  <si>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</si>
  <si>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</si>
  <si>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</si>
  <si>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</si>
  <si>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</si>
  <si>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</si>
  <si>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</si>
  <si>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</si>
  <si>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</si>
  <si>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</si>
  <si>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</si>
  <si>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</si>
  <si>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</si>
  <si>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</si>
  <si>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</si>
  <si>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</si>
  <si>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</si>
  <si>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</si>
  <si>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</si>
  <si>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</si>
  <si>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</si>
  <si>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</si>
  <si>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</si>
  <si>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</si>
  <si>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</si>
  <si>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</si>
  <si>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</si>
  <si>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</si>
  <si>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</si>
  <si>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</si>
  <si>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</si>
  <si>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</si>
  <si>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</si>
  <si>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</si>
  <si>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</si>
  <si>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</si>
  <si>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</si>
  <si>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</si>
  <si>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</si>
  <si>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</si>
  <si>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</si>
  <si>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</si>
  <si>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</si>
  <si>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</si>
  <si>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</si>
  <si>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</si>
  <si>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</si>
  <si>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</si>
  <si>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</si>
  <si>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</si>
  <si>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</si>
  <si>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</si>
  <si>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</si>
  <si>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</si>
  <si>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</si>
  <si>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</si>
  <si>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</si>
  <si>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</si>
  <si>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</si>
  <si>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</si>
  <si>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</si>
  <si>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</si>
  <si>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</si>
  <si>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</si>
  <si>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</si>
  <si>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</si>
  <si>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</si>
  <si>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</si>
  <si>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</si>
  <si>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</si>
  <si>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</si>
  <si>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</si>
  <si>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</si>
  <si>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</si>
  <si>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</si>
  <si>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</si>
  <si>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</si>
  <si>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</si>
  <si>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</si>
  <si>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</si>
  <si>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</si>
  <si>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</si>
  <si>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</si>
  <si>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</si>
  <si>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</si>
  <si>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</si>
  <si>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</si>
  <si>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</si>
  <si>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</si>
  <si>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</si>
  <si>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</si>
  <si>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</si>
  <si>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</si>
  <si>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</si>
  <si>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</si>
  <si>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</si>
  <si>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</si>
  <si>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</si>
  <si>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</si>
  <si>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</si>
  <si>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</si>
  <si>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</si>
  <si>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</si>
  <si>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</si>
  <si>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</si>
  <si>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</si>
  <si>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</si>
  <si>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</si>
  <si>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</si>
  <si>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</si>
  <si>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</si>
  <si>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</si>
  <si>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</si>
  <si>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</si>
  <si>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</si>
  <si>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</si>
  <si>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</si>
  <si>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</si>
  <si>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</si>
  <si>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</si>
  <si>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</si>
  <si>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</si>
  <si>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</si>
  <si>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</si>
  <si>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</si>
  <si>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</si>
  <si>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</si>
  <si>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</si>
  <si>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</si>
  <si>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</si>
  <si>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</si>
  <si>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</si>
  <si>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</si>
  <si>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</si>
  <si>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</si>
  <si>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</si>
  <si>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</si>
  <si>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</si>
  <si>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</si>
  <si>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</si>
  <si>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</si>
  <si>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</si>
  <si>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</si>
  <si>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</si>
  <si>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</si>
  <si>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</si>
  <si>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</si>
  <si>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</si>
  <si>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</si>
  <si>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</si>
  <si>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</si>
  <si>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</si>
  <si>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</si>
  <si>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</si>
  <si>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</si>
  <si>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</si>
  <si>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</si>
  <si>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</si>
  <si>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</si>
  <si>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</si>
  <si>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</si>
  <si>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</si>
  <si>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</si>
  <si>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</si>
  <si>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</si>
  <si>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</si>
  <si>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</si>
  <si>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</si>
  <si>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</si>
  <si>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</si>
  <si>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</si>
  <si>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</si>
  <si>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</si>
  <si>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</si>
  <si>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</si>
  <si>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</si>
  <si>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</si>
  <si>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</si>
  <si>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</si>
  <si>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</si>
  <si>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</si>
  <si>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</si>
  <si>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</si>
  <si>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</si>
  <si>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</si>
  <si>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</si>
  <si>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</si>
  <si>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</si>
  <si>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</si>
  <si>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</si>
  <si>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</si>
  <si>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</si>
  <si>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</si>
  <si>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</si>
  <si>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</si>
  <si>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</si>
  <si>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</si>
  <si>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</si>
  <si>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</si>
  <si>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</si>
  <si>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</si>
  <si>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</si>
  <si>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</si>
  <si>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</si>
  <si>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</si>
  <si>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</si>
  <si>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</si>
  <si>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</si>
  <si>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</si>
  <si>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</si>
  <si>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</si>
  <si>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</si>
  <si>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</si>
  <si>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</si>
  <si>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</si>
  <si>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</si>
  <si>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</si>
  <si>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</si>
  <si>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</si>
  <si>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</si>
  <si>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</si>
  <si>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</si>
  <si>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</si>
  <si>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</si>
  <si>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</si>
  <si>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</si>
  <si>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</si>
  <si>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</si>
  <si>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</si>
  <si>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</si>
  <si>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</si>
  <si>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</si>
  <si>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</si>
  <si>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</si>
  <si>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</si>
  <si>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</si>
  <si>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</si>
  <si>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</si>
  <si>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</si>
  <si>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</si>
  <si>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</si>
  <si>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</si>
  <si>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</si>
  <si>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</si>
  <si>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</si>
  <si>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</si>
  <si>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</si>
  <si>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</si>
  <si>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</si>
  <si>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</si>
  <si>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</si>
  <si>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</si>
  <si>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</si>
  <si>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</si>
  <si>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</si>
  <si>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</si>
  <si>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</si>
  <si>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</si>
  <si>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</si>
  <si>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</si>
  <si>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</si>
  <si>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</si>
  <si>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</si>
  <si>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</si>
  <si>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</si>
  <si>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</si>
  <si>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</si>
  <si>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</si>
  <si>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</si>
  <si>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</si>
  <si>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</si>
  <si>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</si>
  <si>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</si>
  <si>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</si>
  <si>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</si>
  <si>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</si>
  <si>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</si>
  <si>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</si>
  <si>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</si>
  <si>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</si>
  <si>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</si>
  <si>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</si>
  <si>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</si>
  <si>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</si>
  <si>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</si>
  <si>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</si>
  <si>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</si>
  <si>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</si>
  <si>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</si>
  <si>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</si>
  <si>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</si>
  <si>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</si>
  <si>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</si>
  <si>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</si>
  <si>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</si>
  <si>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</si>
  <si>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</si>
  <si>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</si>
  <si>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</si>
  <si>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</si>
  <si>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</si>
  <si>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</si>
  <si>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</si>
  <si>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</si>
  <si>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</si>
  <si>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</si>
  <si>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</si>
  <si>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</si>
  <si>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</si>
  <si>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</si>
  <si>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</si>
  <si>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</si>
  <si>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</si>
  <si>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</si>
  <si>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</si>
  <si>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</si>
  <si>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</si>
  <si>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</si>
  <si>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</si>
  <si>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</si>
  <si>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</si>
  <si>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</si>
  <si>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</si>
  <si>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</si>
  <si>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</si>
  <si>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</si>
  <si>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</si>
  <si>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</si>
  <si>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</si>
  <si>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</si>
  <si>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</si>
  <si>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</si>
  <si>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</si>
  <si>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</si>
  <si>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</si>
  <si>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</si>
  <si>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</si>
  <si>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</si>
  <si>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</si>
  <si>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</si>
  <si>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</si>
  <si>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</si>
  <si>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</si>
  <si>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</si>
  <si>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</si>
  <si>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</si>
  <si>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</si>
  <si>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</si>
  <si>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</si>
  <si>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</si>
  <si>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</si>
  <si>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</si>
  <si>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</si>
  <si>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</si>
  <si>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</si>
  <si>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</si>
  <si>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</si>
  <si>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</si>
  <si>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</si>
  <si>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</si>
  <si>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</si>
  <si>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</si>
  <si>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</si>
  <si>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</si>
  <si>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</si>
  <si>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</si>
  <si>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</si>
  <si>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</si>
  <si>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</si>
  <si>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</si>
  <si>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</si>
  <si>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</si>
  <si>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</si>
  <si>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</si>
  <si>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</si>
  <si>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</si>
  <si>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</si>
  <si>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</si>
  <si>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</si>
  <si>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</si>
  <si>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</si>
  <si>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</si>
  <si>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</si>
  <si>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</si>
  <si>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</si>
  <si>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</si>
  <si>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</si>
  <si>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</si>
  <si>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</si>
  <si>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</si>
  <si>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</si>
  <si>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</si>
  <si>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</si>
  <si>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</si>
  <si>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</si>
  <si>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</si>
  <si>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</si>
  <si>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</si>
  <si>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</si>
  <si>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</si>
  <si>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</si>
  <si>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</si>
  <si>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</si>
  <si>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</si>
  <si>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</si>
  <si>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</si>
  <si>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</si>
  <si>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</si>
  <si>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</si>
  <si>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</si>
  <si>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</si>
  <si>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</si>
  <si>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</si>
  <si>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</si>
  <si>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</si>
  <si>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</si>
  <si>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</si>
  <si>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</si>
  <si>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</si>
  <si>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</si>
  <si>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</si>
  <si>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</si>
  <si>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</si>
  <si>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</si>
  <si>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</si>
  <si>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</si>
  <si>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</si>
  <si>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</si>
  <si>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</si>
  <si>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</si>
  <si>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</si>
  <si>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</si>
  <si>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</si>
  <si>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</si>
  <si>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</si>
  <si>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</si>
  <si>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</si>
  <si>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</si>
  <si>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</si>
  <si>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</si>
  <si>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</si>
  <si>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</si>
  <si>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</si>
  <si>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</si>
  <si>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</si>
  <si>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</si>
  <si>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</si>
  <si>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</si>
  <si>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</si>
  <si>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</si>
  <si>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</si>
  <si>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</si>
  <si>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</si>
  <si>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</si>
  <si>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</si>
  <si>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</si>
  <si>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</si>
  <si>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</si>
  <si>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</si>
  <si>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</si>
  <si>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</si>
  <si>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</si>
  <si>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</si>
  <si>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</si>
  <si>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</si>
  <si>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</si>
  <si>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</si>
  <si>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</si>
  <si>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</si>
  <si>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</si>
  <si>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</si>
  <si>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</si>
  <si>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</si>
  <si>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</si>
  <si>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</si>
  <si>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</si>
  <si>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</si>
  <si>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</si>
  <si>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</si>
  <si>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</si>
  <si>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</si>
  <si>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</si>
  <si>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</si>
  <si>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</si>
  <si>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</si>
  <si>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</si>
  <si>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</si>
  <si>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</si>
  <si>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</si>
  <si>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</si>
  <si>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</si>
  <si>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</si>
  <si>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</si>
  <si>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</si>
  <si>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</si>
  <si>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</si>
  <si>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</si>
  <si>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</si>
  <si>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</si>
  <si>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</si>
  <si>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</si>
  <si>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</si>
  <si>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</si>
  <si>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</si>
  <si>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</si>
  <si>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</si>
  <si>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</si>
  <si>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</si>
  <si>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</si>
  <si>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</si>
  <si>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</si>
  <si>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</si>
  <si>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</si>
  <si>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</si>
  <si>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</si>
  <si>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</si>
  <si>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</si>
  <si>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</si>
  <si>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</si>
  <si>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</si>
  <si>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</si>
  <si>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</si>
  <si>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</si>
  <si>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</si>
  <si>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</si>
  <si>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</si>
  <si>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</si>
  <si>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</si>
  <si>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</si>
  <si>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</si>
  <si>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</si>
  <si>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</si>
  <si>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</si>
  <si>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</si>
  <si>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</si>
  <si>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</si>
  <si>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</si>
  <si>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</si>
  <si>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</si>
  <si>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</si>
  <si>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</si>
  <si>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</si>
  <si>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</si>
  <si>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</si>
  <si>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</si>
  <si>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</si>
  <si>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</si>
  <si>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</si>
  <si>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</si>
  <si>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</si>
  <si>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</si>
  <si>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</si>
  <si>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</si>
  <si>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</si>
  <si>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</si>
  <si>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</si>
  <si>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</si>
  <si>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</si>
  <si>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</si>
  <si>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</si>
  <si>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</si>
  <si>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</si>
  <si>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</si>
  <si>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</si>
  <si>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</si>
  <si>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</si>
  <si>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</si>
  <si>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</si>
  <si>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</si>
  <si>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</si>
  <si>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</si>
  <si>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</si>
  <si>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</si>
  <si>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</si>
  <si>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</si>
  <si>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</si>
  <si>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</si>
  <si>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</si>
  <si>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</si>
  <si>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</si>
  <si>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</si>
  <si>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</si>
  <si>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</si>
  <si>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</si>
  <si>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</si>
  <si>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</si>
  <si>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</si>
  <si>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</si>
  <si>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</si>
  <si>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</si>
  <si>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</si>
  <si>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</si>
  <si>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</si>
  <si>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</si>
  <si>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</si>
  <si>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</si>
  <si>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</si>
  <si>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</si>
  <si>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</si>
  <si>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</si>
  <si>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</si>
  <si>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</si>
  <si>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</si>
  <si>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</si>
  <si>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</si>
  <si>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</si>
  <si>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</si>
  <si>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</si>
  <si>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</si>
  <si>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</si>
  <si>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</si>
  <si>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</si>
  <si>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</si>
  <si>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</si>
  <si>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</si>
  <si>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</si>
  <si>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</si>
  <si>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</si>
  <si>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</si>
  <si>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</si>
  <si>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</si>
  <si>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</si>
  <si>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</si>
  <si>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</si>
  <si>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</si>
  <si>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</si>
  <si>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</si>
  <si>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</si>
  <si>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</si>
  <si>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</si>
  <si>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</si>
  <si>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</si>
  <si>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</si>
  <si>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</si>
  <si>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</si>
  <si>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</si>
  <si>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</si>
  <si>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</si>
  <si>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</si>
  <si>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</si>
  <si>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</si>
  <si>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</si>
  <si>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</si>
  <si>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</si>
  <si>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</si>
  <si>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</si>
  <si>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</si>
  <si>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</si>
  <si>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</si>
  <si>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</si>
  <si>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</si>
  <si>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</si>
  <si>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</si>
  <si>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</si>
  <si>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</si>
  <si>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</si>
  <si>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</si>
  <si>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</si>
  <si>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</si>
  <si>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</si>
  <si>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</si>
  <si>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</si>
  <si>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</si>
  <si>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</si>
  <si>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</si>
  <si>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</si>
  <si>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</si>
  <si>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</si>
  <si>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</si>
  <si>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</si>
  <si>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</si>
  <si>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</si>
  <si>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</si>
  <si>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</si>
  <si>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</si>
  <si>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</si>
  <si>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</si>
  <si>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</si>
  <si>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</si>
  <si>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</si>
  <si>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</si>
  <si>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</si>
  <si>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</si>
  <si>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</si>
  <si>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</si>
  <si>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</si>
  <si>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</si>
  <si>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</si>
  <si>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</si>
  <si>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</si>
  <si>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</si>
  <si>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</si>
  <si>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</si>
  <si>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</si>
  <si>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</si>
  <si>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</si>
  <si>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</si>
  <si>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</si>
  <si>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</si>
  <si>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</si>
  <si>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</si>
  <si>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</si>
  <si>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</si>
  <si>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</si>
  <si>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</si>
  <si>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</si>
  <si>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</si>
  <si>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</si>
  <si>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</si>
  <si>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</si>
  <si>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</si>
  <si>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</si>
  <si>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</si>
  <si>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</si>
  <si>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</si>
  <si>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</si>
  <si>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</si>
  <si>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</si>
  <si>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</si>
  <si>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</si>
  <si>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</si>
  <si>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</si>
  <si>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</si>
  <si>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</si>
  <si>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</si>
  <si>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</si>
  <si>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</si>
  <si>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</si>
  <si>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</si>
  <si>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</si>
  <si>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</si>
  <si>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</si>
  <si>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</si>
  <si>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</si>
  <si>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</si>
  <si>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</si>
  <si>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</si>
  <si>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</si>
  <si>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</si>
  <si>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</si>
  <si>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</si>
  <si>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</si>
  <si>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</si>
  <si>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</si>
  <si>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</si>
  <si>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</si>
  <si>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</si>
  <si>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</si>
  <si>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</si>
  <si>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</si>
  <si>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</si>
  <si>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</si>
  <si>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</si>
  <si>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</si>
  <si>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</si>
  <si>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</si>
  <si>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</si>
  <si>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</si>
  <si>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</si>
  <si>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</si>
  <si>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</si>
  <si>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</si>
  <si>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</si>
  <si>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</si>
  <si>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</si>
  <si>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</si>
  <si>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</si>
  <si>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</si>
  <si>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</si>
  <si>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</si>
  <si>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</si>
  <si>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</si>
  <si>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</si>
  <si>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</si>
  <si>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</si>
  <si>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</si>
  <si>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</si>
  <si>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</si>
  <si>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</si>
  <si>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</si>
  <si>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</si>
  <si>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</si>
  <si>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</si>
  <si>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</si>
  <si>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</si>
  <si>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</si>
  <si>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</si>
  <si>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</si>
  <si>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</si>
  <si>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</si>
  <si>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</si>
  <si>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</si>
  <si>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</si>
  <si>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</si>
  <si>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</si>
  <si>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</si>
  <si>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</si>
  <si>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</si>
  <si>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</si>
  <si>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</si>
  <si>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</si>
  <si>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</si>
  <si>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</si>
  <si>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</si>
  <si>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</si>
  <si>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</si>
  <si>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</si>
  <si>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</si>
  <si>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</si>
  <si>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</si>
  <si>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</si>
  <si>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</si>
  <si>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</si>
  <si>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</si>
  <si>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</si>
  <si>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</si>
  <si>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</si>
  <si>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</si>
  <si>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</si>
  <si>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</si>
  <si>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</si>
  <si>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</si>
  <si>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</si>
  <si>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</si>
  <si>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</si>
  <si>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</si>
  <si>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</si>
  <si>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</si>
  <si>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</si>
  <si>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</si>
  <si>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</si>
  <si>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</si>
  <si>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</si>
  <si>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</si>
  <si>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</si>
  <si>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</si>
  <si>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</si>
  <si>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</si>
  <si>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</si>
  <si>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</si>
  <si>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</si>
  <si>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</si>
  <si>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</si>
  <si>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</si>
  <si>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</si>
  <si>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</si>
  <si>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</si>
  <si>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</si>
  <si>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</si>
  <si>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</si>
  <si>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</si>
  <si>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</si>
  <si>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</si>
  <si>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</si>
  <si>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</si>
  <si>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</si>
  <si>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</si>
  <si>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</si>
  <si>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</si>
  <si>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</si>
  <si>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</si>
  <si>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</si>
  <si>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</si>
  <si>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</si>
  <si>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</si>
  <si>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</si>
  <si>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</si>
  <si>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</si>
  <si>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</si>
  <si>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</si>
  <si>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</si>
  <si>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</si>
  <si>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</si>
  <si>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</si>
  <si>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</si>
  <si>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</si>
  <si>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</si>
  <si>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</si>
  <si>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</si>
  <si>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</si>
  <si>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</si>
  <si>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</si>
  <si>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</si>
  <si>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</si>
  <si>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</si>
  <si>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</si>
  <si>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</si>
  <si>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</si>
  <si>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</si>
  <si>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</si>
  <si>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</si>
  <si>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</si>
  <si>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</si>
  <si>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</si>
  <si>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</si>
  <si>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</si>
  <si>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</si>
  <si>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</si>
  <si>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</si>
  <si>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</si>
  <si>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</si>
  <si>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</si>
  <si>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</si>
  <si>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</si>
  <si>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</si>
  <si>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</si>
  <si>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</si>
  <si>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</si>
  <si>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</si>
  <si>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</si>
  <si>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</si>
  <si>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</si>
  <si>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</si>
  <si>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</si>
  <si>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</si>
  <si>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</si>
  <si>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</si>
  <si>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</si>
  <si>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</si>
  <si>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</si>
  <si>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</si>
  <si>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</si>
  <si>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</si>
  <si>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</si>
  <si>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</si>
  <si>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</si>
  <si>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</si>
  <si>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</si>
  <si>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</si>
  <si>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</si>
  <si>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</si>
  <si>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</si>
  <si>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</si>
  <si>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</si>
  <si>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</si>
  <si>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</si>
  <si>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</si>
  <si>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</si>
  <si>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</si>
  <si>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</si>
  <si>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</si>
  <si>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</si>
  <si>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</si>
  <si>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</si>
  <si>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</si>
  <si>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</si>
  <si>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</si>
  <si>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</si>
  <si>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</si>
  <si>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</si>
  <si>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</si>
  <si>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</si>
  <si>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</si>
  <si>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</si>
  <si>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</si>
  <si>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</si>
  <si>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</si>
  <si>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</si>
  <si>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</si>
  <si>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</si>
  <si>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</si>
  <si>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</si>
  <si>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</si>
  <si>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</si>
  <si>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</si>
  <si>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</si>
  <si>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</si>
  <si>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</si>
  <si>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</si>
  <si>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</si>
  <si>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</si>
  <si>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</si>
  <si>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</si>
  <si>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</si>
  <si>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</si>
  <si>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</si>
  <si>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</si>
  <si>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</si>
  <si>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</si>
  <si>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</si>
  <si>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</si>
  <si>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</si>
  <si>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</si>
  <si>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</si>
  <si>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</si>
  <si>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</si>
  <si>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</si>
  <si>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</si>
  <si>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</si>
  <si>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</si>
  <si>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</si>
  <si>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</si>
  <si>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</si>
  <si>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</si>
  <si>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</si>
  <si>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</si>
  <si>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</si>
  <si>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</si>
  <si>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</si>
  <si>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</si>
  <si>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</si>
  <si>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</si>
  <si>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</si>
  <si>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</si>
  <si>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</si>
  <si>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</si>
  <si>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</si>
  <si>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</si>
  <si>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</si>
  <si>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</si>
  <si>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</si>
  <si>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</si>
  <si>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</si>
  <si>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</si>
  <si>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</si>
  <si>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</si>
  <si>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</si>
  <si>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</si>
  <si>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</si>
  <si>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</si>
  <si>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</si>
  <si>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</si>
  <si>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</si>
  <si>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</si>
  <si>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</si>
  <si>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</si>
  <si>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</si>
  <si>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</si>
  <si>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</si>
  <si>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</si>
  <si>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</si>
  <si>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</si>
  <si>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</si>
  <si>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</si>
  <si>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</si>
  <si>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</si>
  <si>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</si>
  <si>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</si>
  <si>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</si>
  <si>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</si>
  <si>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</si>
  <si>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</si>
  <si>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</si>
  <si>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</si>
  <si>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</si>
  <si>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</si>
  <si>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</si>
  <si>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</si>
  <si>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</si>
  <si>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</si>
  <si>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</si>
  <si>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</si>
  <si>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</si>
  <si>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</si>
  <si>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</si>
  <si>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</si>
  <si>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</si>
  <si>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</si>
  <si>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</si>
  <si>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</si>
  <si>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</si>
  <si>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</si>
  <si>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</si>
  <si>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</si>
  <si>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</si>
  <si>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</si>
  <si>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</si>
  <si>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</si>
  <si>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</si>
  <si>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</si>
  <si>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</si>
  <si>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</si>
  <si>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</si>
  <si>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</si>
  <si>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</si>
  <si>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</si>
  <si>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</si>
  <si>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</si>
  <si>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</si>
  <si>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</si>
  <si>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</si>
  <si>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</si>
  <si>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</si>
  <si>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</si>
  <si>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</si>
  <si>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</si>
  <si>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</si>
  <si>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</si>
  <si>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</si>
  <si>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</si>
  <si>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</si>
  <si>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</si>
  <si>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</si>
  <si>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</si>
  <si>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</si>
  <si>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</si>
  <si>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</si>
  <si>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</si>
  <si>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</si>
  <si>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</si>
  <si>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</si>
  <si>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</si>
  <si>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</si>
  <si>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</si>
  <si>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</si>
  <si>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</si>
  <si>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</si>
  <si>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</si>
  <si>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</si>
  <si>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</si>
  <si>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</si>
  <si>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</si>
  <si>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</si>
  <si>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</si>
  <si>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</si>
  <si>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</si>
  <si>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</si>
  <si>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</si>
  <si>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</si>
  <si>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</si>
  <si>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</si>
  <si>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</si>
  <si>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</si>
  <si>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</si>
  <si>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</si>
  <si>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</si>
  <si>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</si>
  <si>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</si>
  <si>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</si>
  <si>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</si>
  <si>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</si>
  <si>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</si>
  <si>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</si>
  <si>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</si>
  <si>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</si>
  <si>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</si>
  <si>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</si>
  <si>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</si>
  <si>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</si>
  <si>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</si>
  <si>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</si>
  <si>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</si>
  <si>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</si>
  <si>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</si>
  <si>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</si>
  <si>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</si>
  <si>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</si>
  <si>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</si>
  <si>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</si>
  <si>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</si>
  <si>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</si>
  <si>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</si>
  <si>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</si>
  <si>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</si>
  <si>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</si>
  <si>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</si>
  <si>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</si>
  <si>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</si>
  <si>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</si>
  <si>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</si>
  <si>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</si>
  <si>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</si>
  <si>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</si>
  <si>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</si>
  <si>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</si>
  <si>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</si>
  <si>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</si>
  <si>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</si>
  <si>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</si>
  <si>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</si>
  <si>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</si>
  <si>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</si>
  <si>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</si>
  <si>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</si>
  <si>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</si>
  <si>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</si>
  <si>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</si>
  <si>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</si>
  <si>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</si>
  <si>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</si>
  <si>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</si>
  <si>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</si>
  <si>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</si>
  <si>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</si>
  <si>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</si>
  <si>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</si>
  <si>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</si>
  <si>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</si>
  <si>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</si>
  <si>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</si>
  <si>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</si>
  <si>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</si>
  <si>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</si>
  <si>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</si>
  <si>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</si>
  <si>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</si>
  <si>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</si>
  <si>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</si>
  <si>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</si>
  <si>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</si>
  <si>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</si>
  <si>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</si>
  <si>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</si>
  <si>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</si>
  <si>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</si>
  <si>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</si>
  <si>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</si>
  <si>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</si>
  <si>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</si>
  <si>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</si>
  <si>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</si>
  <si>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</si>
  <si>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</si>
  <si>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</si>
  <si>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</si>
  <si>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</si>
  <si>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</si>
  <si>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</si>
  <si>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</si>
  <si>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</si>
  <si>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</si>
  <si>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</si>
  <si>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</si>
  <si>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</si>
  <si>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</si>
  <si>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</si>
  <si>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</si>
  <si>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</si>
  <si>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</si>
  <si>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</si>
  <si>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</si>
  <si>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</si>
  <si>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</si>
  <si>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</si>
  <si>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</si>
  <si>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</si>
  <si>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</si>
  <si>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</si>
  <si>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</si>
  <si>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</si>
  <si>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</si>
  <si>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</si>
  <si>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</si>
  <si>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</si>
  <si>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</si>
  <si>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</si>
  <si>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</si>
  <si>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</si>
  <si>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</si>
  <si>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</si>
  <si>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</si>
  <si>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</si>
  <si>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</si>
  <si>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</si>
  <si>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</si>
  <si>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</si>
  <si>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</si>
  <si>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</si>
  <si>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</si>
  <si>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</si>
  <si>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</si>
  <si>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</si>
  <si>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</si>
  <si>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</si>
  <si>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</si>
  <si>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</si>
  <si>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</si>
  <si>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</si>
  <si>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</si>
  <si>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</si>
  <si>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</si>
  <si>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</si>
  <si>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</si>
  <si>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</si>
  <si>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</si>
  <si>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</si>
  <si>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</si>
  <si>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</si>
  <si>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</si>
  <si>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</si>
  <si>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</si>
  <si>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</si>
  <si>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</si>
  <si>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</si>
  <si>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</si>
  <si>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</si>
  <si>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</si>
  <si>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</si>
  <si>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</si>
  <si>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</si>
  <si>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</si>
  <si>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</si>
  <si>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</si>
  <si>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</si>
  <si>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</si>
  <si>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</si>
  <si>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</si>
  <si>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</si>
  <si>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</si>
  <si>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</si>
  <si>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</si>
  <si>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</si>
  <si>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</si>
  <si>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</si>
  <si>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</si>
  <si>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</si>
  <si>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</si>
  <si>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</si>
  <si>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</si>
  <si>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</si>
  <si>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</si>
  <si>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</si>
  <si>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</si>
  <si>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</si>
  <si>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</si>
  <si>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</si>
  <si>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</si>
  <si>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</si>
  <si>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</si>
  <si>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</si>
  <si>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</si>
  <si>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</si>
  <si>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</si>
  <si>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</si>
  <si>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</si>
  <si>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</si>
  <si>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</si>
  <si>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</si>
  <si>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</si>
  <si>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</si>
  <si>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</si>
  <si>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</si>
  <si>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</si>
  <si>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</si>
  <si>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</si>
  <si>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</si>
  <si>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</si>
  <si>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</si>
  <si>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</si>
  <si>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</si>
  <si>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</si>
  <si>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</si>
  <si>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</si>
  <si>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</si>
  <si>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</si>
  <si>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</si>
  <si>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</si>
  <si>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</si>
  <si>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</si>
  <si>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</si>
  <si>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</si>
  <si>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</si>
  <si>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</si>
  <si>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</si>
  <si>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</si>
  <si>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</si>
  <si>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</si>
  <si>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</si>
  <si>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</si>
  <si>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</si>
  <si>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</si>
  <si>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</si>
  <si>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</si>
  <si>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</si>
  <si>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</si>
  <si>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</si>
  <si>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</si>
  <si>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</si>
  <si>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</si>
  <si>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</si>
  <si>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</si>
  <si>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</si>
  <si>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</si>
  <si>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</si>
  <si>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</si>
  <si>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</si>
  <si>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</si>
  <si>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</si>
  <si>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</si>
  <si>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</si>
  <si>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</si>
  <si>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</si>
  <si>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</si>
  <si>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</si>
  <si>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</si>
  <si>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</si>
  <si>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</si>
  <si>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</si>
  <si>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</si>
  <si>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</si>
  <si>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</si>
  <si>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</si>
  <si>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</si>
  <si>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</si>
  <si>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</si>
  <si>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</si>
  <si>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</si>
  <si>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</si>
  <si>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</si>
  <si>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</si>
  <si>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</si>
  <si>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</si>
  <si>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</si>
  <si>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</si>
  <si>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</si>
  <si>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</si>
  <si>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</si>
  <si>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</si>
  <si>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</si>
  <si>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</si>
  <si>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</si>
  <si>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</si>
  <si>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</si>
  <si>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</si>
  <si>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</si>
  <si>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</si>
  <si>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</si>
  <si>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</si>
  <si>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</si>
  <si>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</si>
  <si>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</si>
  <si>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</si>
  <si>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</si>
  <si>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</si>
  <si>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</si>
  <si>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</si>
  <si>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</si>
  <si>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</si>
  <si>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</si>
  <si>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</si>
  <si>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</si>
  <si>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</si>
  <si>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</si>
  <si>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</si>
  <si>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</si>
  <si>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</si>
  <si>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</si>
  <si>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</si>
  <si>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</si>
  <si>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</si>
  <si>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</si>
  <si>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</si>
  <si>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</si>
  <si>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</si>
  <si>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</si>
  <si>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</si>
  <si>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</si>
  <si>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</si>
  <si>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</si>
  <si>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</si>
  <si>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</si>
  <si>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</si>
  <si>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</si>
  <si>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</si>
  <si>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</si>
  <si>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</si>
  <si>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</si>
  <si>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</si>
  <si>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</si>
  <si>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</si>
  <si>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</si>
  <si>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</si>
  <si>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</si>
  <si>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</si>
  <si>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</si>
  <si>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</si>
  <si>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</si>
  <si>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</si>
  <si>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</si>
  <si>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</si>
  <si>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</si>
  <si>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</si>
  <si>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</si>
  <si>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</si>
  <si>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</si>
  <si>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</si>
  <si>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</si>
  <si>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</si>
  <si>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</si>
  <si>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</si>
  <si>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</si>
  <si>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</si>
  <si>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</si>
  <si>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</si>
  <si>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</si>
  <si>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</si>
  <si>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</si>
  <si>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</si>
  <si>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</si>
  <si>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</si>
  <si>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</si>
  <si>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</si>
  <si>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</si>
  <si>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</si>
  <si>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</si>
  <si>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</si>
  <si>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</si>
  <si>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</si>
  <si>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</si>
  <si>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</si>
  <si>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</si>
  <si>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</si>
  <si>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</si>
  <si>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</si>
  <si>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</si>
  <si>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</si>
  <si>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</si>
  <si>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</si>
  <si>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</si>
  <si>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</si>
  <si>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</si>
  <si>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</si>
  <si>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</si>
  <si>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</si>
  <si>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</si>
  <si>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</si>
  <si>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</si>
  <si>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</si>
  <si>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</si>
  <si>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</si>
  <si>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</si>
  <si>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</si>
  <si>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</si>
  <si>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</si>
  <si>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</si>
  <si>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</si>
  <si>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</si>
  <si>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</si>
  <si>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</si>
  <si>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</si>
  <si>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</si>
  <si>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</si>
  <si>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</si>
  <si>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</si>
  <si>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</si>
  <si>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</si>
  <si>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</si>
  <si>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</si>
  <si>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</si>
  <si>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</si>
  <si>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</si>
  <si>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</si>
  <si>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</si>
  <si>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</si>
  <si>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</si>
  <si>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</si>
  <si>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</si>
  <si>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</si>
  <si>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</si>
  <si>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</si>
  <si>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</si>
  <si>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</si>
  <si>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</si>
  <si>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</si>
  <si>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</si>
  <si>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</si>
  <si>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</si>
  <si>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</si>
  <si>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</si>
  <si>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</si>
  <si>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</si>
  <si>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</si>
  <si>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</si>
  <si>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</si>
  <si>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</si>
  <si>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</si>
  <si>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</si>
  <si>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</si>
  <si>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</si>
  <si>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</si>
  <si>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</si>
  <si>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</si>
  <si>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</si>
  <si>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</si>
  <si>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</si>
  <si>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</si>
  <si>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</si>
  <si>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</si>
  <si>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</si>
  <si>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</si>
  <si>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</si>
  <si>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</si>
  <si>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</si>
  <si>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</si>
  <si>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</si>
  <si>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</si>
  <si>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</si>
  <si>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</si>
  <si>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</si>
  <si>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</si>
  <si>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</si>
  <si>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</si>
  <si>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</si>
  <si>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</si>
  <si>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</si>
  <si>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</si>
  <si>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</si>
  <si>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</si>
  <si>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</si>
  <si>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</si>
  <si>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</si>
  <si>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</si>
  <si>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</si>
  <si>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</si>
  <si>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</si>
  <si>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</si>
  <si>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</si>
  <si>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</si>
  <si>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</si>
  <si>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</si>
  <si>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</si>
  <si>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</si>
  <si>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</si>
  <si>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</si>
  <si>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</si>
  <si>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</si>
  <si>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</si>
  <si>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</si>
  <si>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</si>
  <si>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</si>
  <si>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</si>
  <si>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</si>
  <si>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</si>
  <si>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</si>
  <si>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</si>
  <si>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</si>
  <si>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</si>
  <si>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</si>
  <si>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</si>
  <si>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</si>
  <si>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</si>
  <si>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</si>
  <si>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</si>
  <si>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</si>
  <si>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</si>
  <si>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</si>
  <si>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</si>
  <si>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</si>
  <si>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</si>
  <si>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</si>
  <si>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</si>
  <si>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</si>
  <si>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</si>
  <si>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</si>
  <si>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</si>
  <si>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</si>
  <si>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</si>
  <si>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</si>
  <si>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</si>
  <si>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</si>
  <si>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</si>
  <si>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</si>
  <si>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</si>
  <si>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</si>
  <si>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</si>
  <si>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</si>
  <si>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</si>
  <si>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</si>
  <si>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</si>
  <si>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</si>
  <si>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</si>
  <si>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</si>
  <si>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</si>
  <si>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</si>
  <si>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</si>
  <si>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</si>
  <si>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</si>
  <si>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</si>
  <si>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</si>
  <si>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</si>
  <si>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</si>
  <si>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</si>
  <si>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</si>
  <si>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</si>
  <si>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</si>
  <si>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</si>
  <si>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</si>
  <si>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</si>
  <si>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</si>
  <si>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</si>
  <si>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</si>
  <si>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</si>
  <si>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</si>
  <si>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</si>
  <si>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</si>
  <si>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</si>
  <si>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</si>
  <si>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</si>
  <si>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</si>
  <si>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</si>
  <si>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</si>
  <si>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</si>
  <si>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</si>
  <si>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</si>
  <si>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</si>
  <si>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</si>
  <si>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</si>
  <si>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</si>
  <si>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</si>
  <si>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</si>
  <si>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</si>
  <si>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</si>
  <si>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</si>
  <si>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</si>
  <si>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</si>
  <si>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</si>
  <si>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</si>
  <si>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</si>
  <si>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</si>
  <si>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</si>
  <si>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</si>
  <si>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</si>
  <si>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</si>
  <si>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</si>
  <si>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</si>
  <si>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</si>
  <si>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</si>
  <si>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</si>
  <si>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</si>
  <si>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</si>
  <si>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</si>
  <si>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</si>
  <si>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</si>
  <si>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</si>
  <si>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</si>
  <si>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</si>
  <si>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</si>
  <si>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</si>
  <si>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</si>
  <si>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</si>
  <si>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</si>
  <si>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</si>
  <si>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</si>
  <si>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</si>
  <si>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</si>
  <si>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</si>
  <si>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</si>
  <si>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</si>
  <si>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</si>
  <si>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</si>
  <si>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</si>
  <si>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</si>
  <si>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</si>
  <si>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</si>
  <si>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</si>
  <si>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</si>
  <si>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</si>
  <si>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</si>
  <si>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</si>
  <si>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</si>
  <si>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</si>
  <si>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</si>
  <si>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</si>
  <si>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</si>
  <si>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</si>
  <si>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</si>
  <si>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</si>
  <si>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</si>
  <si>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</si>
  <si>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</si>
  <si>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</si>
  <si>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</si>
  <si>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</si>
  <si>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</si>
  <si>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</si>
  <si>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</si>
  <si>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</si>
  <si>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</si>
  <si>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</si>
  <si>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</si>
  <si>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</si>
  <si>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</si>
  <si>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</si>
  <si>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</si>
  <si>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</si>
  <si>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</si>
  <si>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</si>
  <si>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</si>
  <si>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</si>
  <si>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</si>
  <si>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</si>
  <si>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</si>
  <si>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</si>
  <si>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</si>
  <si>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</si>
  <si>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</si>
  <si>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</si>
  <si>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</si>
  <si>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</si>
  <si>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</si>
  <si>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</si>
  <si>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</si>
  <si>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</si>
  <si>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</si>
  <si>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</si>
  <si>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</si>
  <si>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</si>
  <si>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</si>
  <si>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</si>
  <si>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</si>
  <si>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</si>
  <si>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</si>
  <si>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</si>
  <si>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</si>
  <si>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</si>
  <si>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</si>
  <si>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</si>
  <si>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</si>
  <si>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</si>
  <si>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</si>
  <si>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</si>
  <si>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</si>
  <si>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</si>
  <si>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</si>
  <si>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</si>
  <si>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</si>
  <si>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</si>
  <si>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</si>
  <si>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</si>
  <si>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</si>
  <si>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</si>
  <si>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</si>
  <si>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</si>
  <si>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</si>
  <si>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</si>
  <si>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</si>
  <si>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</si>
  <si>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</si>
  <si>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</si>
  <si>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</si>
  <si>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</si>
  <si>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</si>
  <si>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</si>
  <si>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</si>
  <si>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</si>
  <si>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</si>
  <si>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</si>
  <si>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</si>
  <si>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</si>
  <si>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</si>
  <si>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</si>
  <si>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</si>
  <si>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</si>
  <si>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</si>
  <si>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</si>
  <si>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</si>
  <si>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</si>
  <si>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</si>
  <si>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</si>
  <si>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</si>
  <si>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</si>
  <si>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</si>
  <si>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</si>
  <si>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</si>
  <si>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</si>
  <si>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</si>
  <si>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</si>
  <si>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</si>
  <si>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</si>
  <si>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</si>
  <si>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</si>
  <si>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</si>
  <si>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</si>
  <si>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</si>
  <si>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</si>
  <si>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</si>
  <si>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</si>
  <si>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</si>
  <si>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</si>
  <si>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</si>
  <si>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</si>
  <si>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</si>
  <si>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</si>
  <si>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</si>
  <si>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</si>
  <si>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</si>
  <si>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</si>
  <si>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</si>
  <si>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</si>
  <si>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</si>
  <si>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</si>
  <si>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</si>
  <si>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</si>
  <si>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</si>
  <si>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</si>
  <si>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</si>
  <si>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</si>
  <si>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</si>
  <si>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</si>
  <si>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</si>
  <si>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</si>
  <si>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</si>
  <si>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</si>
  <si>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</si>
  <si>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</si>
  <si>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</si>
  <si>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</si>
  <si>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</si>
  <si>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</si>
  <si>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</si>
  <si>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</si>
  <si>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</si>
  <si>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</si>
  <si>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</si>
  <si>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</si>
  <si>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</si>
  <si>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</si>
  <si>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</si>
  <si>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</si>
  <si>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</si>
  <si>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</si>
  <si>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</si>
  <si>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</si>
  <si>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</si>
  <si>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</si>
  <si>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</si>
  <si>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</si>
  <si>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</si>
  <si>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</si>
  <si>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</si>
  <si>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</si>
  <si>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</si>
  <si>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</si>
  <si>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</si>
  <si>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</si>
  <si>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</si>
  <si>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</si>
  <si>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</si>
  <si>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</si>
  <si>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</si>
  <si>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</si>
  <si>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</si>
  <si>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</si>
  <si>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</si>
  <si>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</si>
  <si>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</si>
  <si>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</si>
  <si>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</si>
  <si>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</si>
  <si>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</si>
  <si>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</si>
  <si>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</si>
  <si>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</si>
  <si>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</si>
  <si>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</si>
  <si>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</si>
  <si>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</si>
  <si>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</si>
  <si>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</si>
  <si>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</si>
  <si>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</si>
  <si>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</si>
  <si>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</si>
  <si>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</si>
  <si>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</si>
  <si>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</si>
  <si>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</si>
  <si>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</si>
  <si>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</si>
  <si>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</si>
  <si>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</si>
  <si>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</si>
  <si>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</si>
  <si>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</si>
  <si>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</si>
  <si>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</si>
  <si>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</si>
  <si>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</si>
  <si>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</si>
  <si>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</si>
  <si>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</si>
  <si>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</si>
  <si>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</si>
  <si>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</si>
  <si>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</si>
  <si>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</si>
  <si>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</si>
  <si>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</si>
  <si>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</si>
  <si>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</si>
  <si>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</si>
  <si>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</si>
  <si>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</si>
  <si>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</si>
  <si>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</si>
  <si>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</si>
  <si>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</si>
  <si>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</si>
  <si>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</si>
  <si>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</si>
  <si>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</si>
  <si>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</si>
  <si>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</si>
  <si>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</si>
  <si>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</si>
  <si>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</si>
  <si>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</si>
  <si>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</si>
  <si>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</si>
  <si>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</si>
  <si>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</si>
  <si>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</si>
  <si>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</si>
  <si>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</si>
  <si>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</si>
  <si>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</si>
  <si>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</si>
  <si>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</si>
  <si>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</si>
  <si>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</si>
  <si>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</si>
  <si>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</si>
  <si>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</si>
  <si>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</si>
  <si>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</si>
  <si>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</si>
  <si>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</si>
  <si>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</si>
  <si>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</si>
  <si>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</si>
  <si>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</si>
  <si>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</si>
  <si>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</si>
  <si>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</si>
  <si>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</si>
  <si>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</si>
  <si>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</si>
  <si>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</si>
  <si>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</si>
  <si>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</si>
  <si>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</si>
  <si>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</si>
  <si>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</si>
  <si>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</si>
  <si>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</si>
  <si>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</si>
  <si>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</si>
  <si>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</si>
  <si>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</si>
  <si>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</si>
  <si>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</si>
  <si>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</si>
  <si>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</si>
  <si>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</si>
  <si>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</si>
  <si>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</si>
  <si>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</si>
  <si>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</si>
  <si>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</si>
  <si>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</si>
  <si>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</si>
  <si>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</si>
  <si>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</si>
  <si>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</si>
  <si>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</si>
  <si>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</si>
  <si>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</si>
  <si>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</si>
  <si>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</si>
  <si>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</si>
  <si>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</si>
  <si>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</si>
  <si>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</si>
  <si>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</si>
  <si>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</si>
  <si>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</si>
  <si>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</si>
  <si>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</si>
  <si>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</si>
  <si>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</si>
  <si>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</si>
  <si>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</si>
  <si>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</si>
  <si>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</si>
  <si>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</si>
  <si>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</si>
  <si>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</si>
  <si>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</si>
  <si>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</si>
  <si>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</si>
  <si>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</si>
  <si>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</si>
  <si>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</si>
  <si>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</si>
  <si>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</si>
  <si>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</si>
  <si>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</si>
  <si>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</si>
  <si>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</si>
  <si>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</si>
  <si>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</si>
  <si>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</si>
  <si>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</si>
  <si>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</si>
  <si>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</si>
  <si>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</si>
  <si>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</si>
  <si>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</si>
  <si>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</si>
  <si>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</si>
  <si>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</si>
  <si>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</si>
  <si>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</si>
  <si>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</si>
  <si>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</si>
  <si>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</si>
  <si>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</si>
  <si>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</si>
  <si>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</si>
  <si>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</si>
  <si>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</si>
  <si>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</si>
  <si>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</si>
  <si>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</si>
  <si>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</si>
  <si>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</si>
  <si>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</si>
  <si>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</si>
  <si>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</si>
  <si>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</si>
  <si>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</si>
  <si>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</si>
  <si>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</si>
  <si>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</si>
  <si>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</si>
  <si>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</si>
  <si>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</si>
  <si>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</si>
  <si>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</si>
  <si>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</si>
  <si>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</si>
  <si>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</si>
  <si>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</si>
  <si>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</si>
  <si>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</si>
  <si>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</si>
  <si>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</si>
  <si>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</si>
  <si>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</si>
  <si>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</si>
  <si>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</si>
  <si>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</si>
  <si>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</si>
  <si>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</si>
  <si>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</si>
  <si>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</si>
  <si>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</si>
  <si>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</si>
  <si>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</si>
  <si>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</si>
  <si>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</si>
  <si>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</si>
  <si>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</si>
  <si>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</si>
  <si>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</si>
  <si>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</si>
  <si>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</si>
  <si>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</si>
  <si>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</si>
  <si>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</si>
  <si>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</si>
  <si>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</si>
  <si>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</si>
  <si>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</si>
  <si>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</si>
  <si>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</si>
  <si>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</si>
  <si>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</si>
  <si>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</si>
  <si>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</si>
  <si>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</si>
  <si>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</si>
  <si>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</si>
  <si>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</si>
  <si>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</si>
  <si>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</si>
  <si>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</si>
  <si>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</si>
  <si>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</si>
  <si>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</si>
  <si>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</si>
  <si>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</si>
  <si>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</si>
  <si>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</si>
  <si>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</si>
  <si>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</si>
  <si>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</si>
  <si>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</si>
  <si>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</si>
  <si>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</si>
  <si>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</si>
  <si>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</si>
  <si>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</si>
  <si>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</si>
  <si>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</si>
  <si>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</si>
  <si>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</si>
  <si>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</si>
  <si>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</si>
  <si>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</si>
  <si>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</si>
  <si>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</si>
  <si>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</si>
  <si>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</si>
  <si>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</si>
  <si>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</si>
  <si>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</si>
  <si>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</si>
  <si>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</si>
  <si>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</si>
  <si>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</si>
  <si>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</si>
  <si>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</si>
  <si>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</si>
  <si>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</si>
  <si>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</si>
  <si>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</si>
  <si>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</si>
  <si>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</si>
  <si>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</si>
  <si>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</si>
  <si>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</si>
  <si>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</si>
  <si>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</si>
  <si>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</si>
  <si>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</si>
  <si>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</si>
  <si>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</si>
  <si>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</si>
  <si>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</si>
  <si>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</si>
  <si>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</si>
  <si>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</si>
  <si>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</si>
  <si>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</si>
  <si>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</si>
  <si>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</si>
  <si>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</si>
  <si>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</si>
  <si>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</si>
  <si>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</si>
  <si>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</si>
  <si>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</si>
  <si>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</si>
  <si>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</si>
  <si>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</si>
  <si>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</si>
  <si>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</si>
  <si>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</si>
  <si>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</si>
  <si>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</si>
  <si>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</si>
  <si>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</si>
  <si>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</si>
  <si>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</si>
  <si>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</si>
  <si>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</si>
  <si>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</si>
  <si>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</si>
  <si>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</si>
  <si>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</si>
  <si>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</si>
  <si>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</si>
  <si>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</si>
  <si>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</si>
  <si>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</si>
  <si>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</si>
  <si>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</si>
  <si>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</si>
  <si>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</si>
  <si>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</si>
  <si>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</si>
  <si>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</si>
  <si>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</si>
  <si>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</si>
  <si>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</si>
  <si>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</si>
  <si>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</si>
  <si>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</si>
  <si>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</si>
  <si>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</si>
  <si>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</si>
  <si>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</si>
  <si>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</si>
  <si>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</si>
  <si>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</si>
  <si>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</si>
  <si>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</si>
  <si>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</si>
  <si>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</si>
  <si>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</si>
  <si>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</si>
  <si>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</si>
  <si>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</si>
  <si>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</si>
  <si>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</si>
  <si>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</si>
  <si>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</si>
  <si>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</si>
  <si>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</si>
  <si>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</si>
  <si>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</si>
  <si>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</si>
  <si>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</si>
  <si>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</si>
  <si>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</si>
  <si>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</si>
  <si>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</si>
  <si>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</si>
  <si>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</si>
  <si>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</si>
  <si>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</si>
  <si>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</si>
  <si>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</si>
  <si>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</si>
  <si>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</si>
  <si>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</si>
  <si>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</si>
  <si>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</si>
  <si>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</si>
  <si>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</si>
  <si>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</si>
  <si>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</si>
  <si>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</si>
  <si>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</si>
  <si>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</si>
  <si>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</si>
  <si>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</si>
  <si>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</si>
  <si>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</si>
  <si>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</si>
  <si>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</si>
  <si>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</si>
  <si>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</si>
  <si>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</si>
  <si>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</si>
  <si>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</si>
  <si>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</si>
  <si>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</si>
  <si>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</si>
  <si>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</si>
  <si>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</si>
  <si>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</si>
  <si>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</si>
  <si>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</si>
  <si>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</si>
  <si>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</si>
  <si>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</si>
  <si>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</si>
  <si>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</si>
  <si>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</si>
  <si>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</si>
  <si>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</si>
  <si>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</si>
  <si>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</si>
  <si>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</si>
  <si>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</si>
  <si>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</si>
  <si>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</si>
  <si>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</si>
  <si>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</si>
  <si>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</si>
  <si>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</si>
  <si>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</si>
  <si>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</si>
  <si>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</si>
  <si>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</si>
  <si>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</si>
  <si>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</si>
  <si>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</si>
  <si>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</si>
  <si>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</si>
  <si>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</si>
  <si>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</si>
  <si>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</si>
  <si>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</si>
  <si>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</si>
  <si>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</si>
  <si>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</si>
  <si>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</si>
  <si>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</si>
  <si>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</si>
  <si>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</si>
  <si>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</si>
  <si>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</si>
  <si>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</si>
  <si>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</si>
  <si>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</si>
  <si>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</si>
  <si>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</si>
  <si>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</si>
  <si>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</si>
  <si>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</si>
  <si>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</si>
  <si>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</si>
  <si>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</si>
  <si>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</si>
  <si>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</si>
  <si>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</si>
  <si>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</si>
  <si>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</si>
  <si>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</si>
  <si>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</si>
  <si>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</si>
  <si>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</si>
  <si>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</si>
  <si>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</si>
  <si>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</si>
  <si>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</si>
  <si>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</si>
  <si>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</si>
  <si>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</si>
  <si>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</si>
  <si>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</si>
  <si>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</si>
  <si>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</si>
  <si>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</si>
  <si>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</si>
  <si>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</si>
  <si>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</si>
  <si>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</si>
  <si>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</si>
  <si>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</si>
  <si>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</si>
  <si>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</si>
  <si>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</si>
  <si>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</si>
  <si>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</si>
  <si>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</si>
  <si>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</si>
  <si>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</si>
  <si>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</si>
  <si>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</si>
  <si>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</si>
  <si>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</si>
  <si>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</si>
  <si>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</si>
  <si>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</si>
  <si>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</si>
  <si>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</si>
  <si>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</si>
  <si>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</si>
  <si>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</si>
  <si>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</si>
  <si>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</si>
  <si>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</si>
  <si>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</si>
  <si>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</si>
  <si>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</si>
  <si>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</si>
  <si>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</si>
  <si>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</si>
  <si>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</si>
  <si>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</si>
  <si>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</si>
  <si>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</si>
  <si>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</si>
  <si>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</si>
  <si>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</si>
  <si>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</si>
  <si>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</si>
  <si>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</si>
  <si>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</si>
  <si>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</si>
  <si>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</si>
  <si>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</si>
  <si>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</si>
  <si>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</si>
  <si>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</si>
  <si>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</si>
  <si>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</si>
  <si>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</si>
  <si>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</si>
  <si>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</si>
  <si>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</si>
  <si>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</si>
  <si>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</si>
  <si>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</si>
  <si>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</si>
  <si>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</si>
  <si>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</si>
  <si>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</si>
  <si>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</si>
  <si>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</si>
  <si>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</si>
  <si>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</si>
  <si>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</si>
  <si>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</si>
  <si>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</si>
  <si>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</si>
  <si>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</si>
  <si>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</si>
  <si>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</si>
  <si>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</si>
  <si>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</si>
  <si>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</si>
  <si>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</si>
  <si>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</si>
  <si>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</si>
  <si>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</si>
  <si>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</si>
  <si>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</si>
  <si>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</si>
  <si>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</si>
  <si>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</si>
  <si>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</si>
  <si>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</si>
  <si>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</si>
  <si>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</si>
  <si>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</si>
  <si>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</si>
  <si>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</si>
  <si>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</si>
  <si>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</si>
  <si>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</si>
  <si>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</si>
  <si>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</si>
  <si>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</si>
  <si>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</si>
  <si>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</si>
  <si>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</si>
  <si>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</si>
  <si>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</si>
  <si>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</si>
  <si>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</si>
  <si>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</si>
  <si>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</si>
  <si>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</si>
  <si>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</si>
  <si>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</si>
  <si>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</si>
  <si>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</si>
  <si>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</si>
  <si>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</si>
  <si>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</si>
  <si>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</si>
  <si>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</si>
  <si>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</si>
  <si>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</si>
  <si>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</si>
  <si>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</si>
  <si>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</si>
  <si>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</si>
  <si>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</si>
  <si>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</si>
  <si>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</si>
  <si>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</si>
  <si>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</si>
  <si>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</si>
  <si>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</si>
  <si>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</si>
  <si>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</si>
  <si>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</si>
  <si>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</si>
  <si>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</si>
  <si>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</si>
  <si>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</si>
  <si>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</si>
  <si>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</si>
  <si>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</si>
  <si>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</si>
  <si>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</si>
  <si>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</si>
  <si>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</si>
  <si>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</si>
  <si>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</si>
  <si>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</si>
  <si>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</si>
  <si>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</si>
  <si>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</si>
  <si>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</si>
  <si>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</si>
  <si>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</si>
  <si>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</si>
  <si>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</si>
  <si>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</si>
  <si>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</si>
  <si>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</si>
  <si>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</si>
  <si>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</si>
  <si>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</si>
  <si>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</si>
  <si>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</si>
  <si>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</si>
  <si>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</si>
  <si>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</si>
  <si>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</si>
  <si>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</si>
  <si>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</si>
  <si>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</si>
  <si>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</si>
  <si>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</si>
  <si>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</si>
  <si>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</si>
  <si>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</si>
  <si>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</si>
  <si>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</si>
  <si>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</si>
  <si>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</si>
  <si>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</si>
  <si>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</si>
  <si>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</si>
  <si>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</si>
  <si>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</si>
  <si>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</si>
  <si>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</si>
  <si>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</si>
  <si>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</si>
  <si>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</si>
  <si>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</si>
  <si>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</si>
  <si>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</si>
  <si>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</si>
  <si>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</si>
  <si>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</si>
  <si>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</si>
  <si>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</si>
  <si>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</si>
  <si>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</si>
  <si>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</si>
  <si>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</si>
  <si>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</si>
  <si>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</si>
  <si>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</si>
  <si>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</si>
  <si>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</si>
  <si>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</si>
  <si>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</si>
  <si>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</si>
  <si>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</si>
  <si>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</si>
  <si>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</si>
  <si>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</si>
  <si>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</si>
  <si>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</si>
  <si>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</si>
  <si>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</si>
  <si>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</si>
  <si>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</si>
  <si>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</si>
  <si>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</si>
  <si>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</si>
  <si>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</si>
  <si>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</si>
  <si>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</si>
  <si>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</si>
  <si>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</si>
  <si>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</si>
  <si>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</si>
  <si>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</si>
  <si>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</si>
  <si>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</si>
  <si>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</si>
  <si>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</si>
  <si>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</si>
  <si>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</si>
  <si>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</si>
  <si>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</si>
  <si>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</si>
  <si>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</si>
  <si>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</si>
  <si>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</si>
  <si>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</si>
  <si>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</si>
  <si>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</si>
  <si>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</si>
  <si>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</si>
  <si>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</si>
  <si>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</si>
  <si>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</si>
  <si>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</si>
  <si>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</si>
  <si>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</si>
  <si>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</si>
  <si>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</si>
  <si>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</si>
  <si>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</si>
  <si>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</si>
  <si>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</si>
  <si>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</si>
  <si>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</si>
  <si>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</si>
  <si>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</si>
  <si>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</si>
  <si>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</si>
  <si>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</si>
  <si>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</si>
  <si>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</si>
  <si>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</si>
  <si>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</si>
  <si>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</si>
  <si>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</si>
  <si>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</si>
  <si>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</si>
  <si>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</si>
  <si>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</si>
  <si>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</si>
  <si>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</si>
  <si>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</si>
  <si>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</si>
  <si>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</si>
  <si>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</si>
  <si>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</si>
  <si>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</si>
  <si>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</si>
  <si>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</si>
  <si>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</si>
  <si>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</si>
  <si>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</si>
  <si>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</si>
  <si>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</si>
  <si>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</si>
  <si>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</si>
  <si>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</si>
  <si>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</si>
  <si>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</si>
  <si>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</si>
  <si>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</si>
  <si>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</si>
  <si>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</si>
  <si>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</si>
  <si>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</si>
  <si>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</si>
  <si>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</si>
  <si>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</si>
  <si>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</si>
  <si>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</si>
  <si>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</si>
  <si>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</si>
  <si>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</si>
  <si>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</si>
  <si>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</si>
  <si>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</si>
  <si>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</si>
  <si>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</si>
  <si>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</si>
  <si>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</si>
  <si>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</si>
  <si>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</si>
  <si>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</si>
  <si>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</si>
  <si>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</si>
  <si>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</si>
  <si>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</si>
  <si>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</si>
  <si>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</si>
  <si>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</si>
  <si>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</si>
  <si>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</si>
  <si>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</si>
  <si>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</si>
  <si>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</si>
  <si>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</si>
  <si>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</si>
  <si>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</si>
  <si>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</si>
  <si>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</si>
  <si>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</si>
  <si>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</si>
  <si>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</si>
  <si>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</si>
  <si>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</si>
  <si>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</si>
  <si>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</si>
  <si>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</si>
  <si>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</si>
  <si>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</si>
  <si>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</si>
  <si>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</si>
  <si>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</si>
  <si>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</si>
  <si>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</si>
  <si>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</si>
  <si>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</si>
  <si>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</si>
  <si>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</si>
  <si>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</si>
  <si>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</si>
  <si>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</si>
  <si>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</si>
  <si>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</si>
  <si>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</si>
  <si>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</si>
  <si>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</si>
  <si>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</si>
  <si>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</si>
  <si>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</si>
  <si>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</si>
  <si>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</si>
  <si>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</si>
  <si>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</si>
  <si>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</si>
  <si>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</si>
  <si>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</si>
  <si>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</si>
  <si>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</si>
  <si>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</si>
  <si>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</si>
  <si>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</si>
  <si>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</si>
  <si>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</si>
  <si>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</si>
  <si>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</si>
  <si>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</si>
  <si>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</si>
  <si>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</si>
  <si>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</si>
  <si>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</si>
  <si>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</si>
  <si>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</si>
  <si>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</si>
  <si>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</si>
  <si>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</si>
  <si>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</si>
  <si>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</si>
  <si>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</si>
  <si>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</si>
  <si>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</si>
  <si>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</si>
  <si>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</si>
  <si>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</si>
  <si>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</si>
  <si>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</si>
  <si>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</si>
  <si>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</si>
  <si>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</si>
  <si>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</si>
  <si>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</si>
  <si>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</si>
  <si>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</si>
  <si>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</si>
  <si>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</si>
  <si>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</si>
  <si>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</si>
  <si>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</si>
  <si>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</si>
  <si>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</si>
  <si>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</si>
  <si>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</si>
  <si>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</si>
  <si>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</si>
  <si>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</si>
  <si>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</si>
  <si>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</si>
  <si>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</si>
  <si>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</si>
  <si>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</si>
  <si>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</si>
  <si>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</si>
  <si>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</si>
  <si>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</si>
  <si>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</si>
  <si>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</si>
  <si>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</si>
  <si>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</si>
  <si>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</si>
  <si>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</si>
  <si>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</si>
  <si>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</si>
  <si>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</si>
  <si>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</si>
  <si>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</si>
  <si>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</si>
  <si>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</si>
  <si>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</si>
  <si>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</si>
  <si>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</si>
  <si>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</si>
  <si>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</si>
  <si>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</si>
  <si>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</si>
  <si>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</si>
  <si>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</si>
  <si>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</si>
  <si>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</si>
  <si>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</si>
  <si>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</si>
  <si>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</si>
  <si>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</si>
  <si>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</si>
  <si>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</si>
  <si>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</si>
  <si>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</si>
  <si>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</si>
  <si>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</si>
  <si>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</si>
  <si>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</si>
  <si>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</si>
  <si>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</si>
  <si>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</si>
  <si>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</si>
  <si>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</si>
  <si>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</si>
  <si>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</si>
  <si>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</si>
  <si>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</si>
  <si>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</si>
  <si>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</si>
  <si>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</si>
  <si>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</si>
  <si>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</si>
  <si>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</si>
  <si>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</si>
  <si>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</si>
  <si>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</si>
  <si>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</si>
  <si>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</si>
  <si>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</si>
  <si>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</si>
  <si>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</si>
  <si>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</si>
  <si>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</si>
  <si>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</si>
  <si>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</si>
  <si>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</si>
  <si>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</si>
  <si>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</si>
  <si>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</si>
  <si>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</si>
  <si>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</si>
  <si>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</si>
  <si>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</si>
  <si>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</si>
  <si>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</si>
  <si>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</si>
  <si>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</si>
  <si>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</si>
  <si>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</si>
  <si>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</si>
  <si>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</si>
  <si>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</si>
  <si>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</si>
  <si>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</si>
  <si>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</si>
  <si>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</si>
  <si>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</si>
  <si>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</si>
  <si>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</si>
  <si>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</si>
  <si>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</si>
  <si>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</si>
  <si>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</si>
  <si>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</si>
  <si>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</si>
  <si>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</si>
  <si>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</si>
  <si>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</si>
  <si>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</si>
  <si>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</si>
  <si>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</si>
  <si>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</si>
  <si>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</si>
  <si>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</si>
  <si>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</si>
  <si>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</si>
  <si>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</si>
  <si>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</si>
  <si>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</si>
  <si>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</si>
  <si>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</si>
  <si>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</si>
  <si>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</si>
  <si>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</si>
  <si>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</si>
  <si>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</si>
  <si>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</si>
  <si>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</si>
  <si>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</si>
  <si>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</si>
  <si>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</si>
  <si>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</si>
  <si>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</si>
  <si>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</si>
  <si>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</si>
  <si>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</si>
  <si>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</si>
  <si>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</si>
  <si>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</si>
  <si>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</si>
  <si>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</si>
  <si>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</si>
  <si>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</si>
  <si>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</si>
  <si>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</si>
  <si>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</si>
  <si>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</si>
  <si>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</si>
  <si>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</si>
  <si>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</si>
  <si>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</si>
  <si>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</si>
  <si>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</si>
  <si>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</si>
  <si>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</si>
  <si>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</si>
  <si>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</si>
  <si>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</si>
  <si>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</si>
  <si>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</si>
  <si>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</si>
  <si>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</si>
  <si>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</si>
  <si>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</si>
  <si>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</si>
  <si>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</si>
  <si>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</si>
  <si>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</si>
  <si>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</si>
  <si>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</si>
  <si>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</si>
  <si>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</si>
  <si>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</si>
  <si>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</si>
  <si>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</si>
  <si>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</si>
  <si>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</si>
  <si>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</si>
  <si>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</si>
  <si>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</si>
  <si>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</si>
  <si>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</si>
  <si>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</si>
  <si>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</si>
  <si>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</si>
  <si>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</si>
  <si>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</si>
  <si>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</si>
  <si>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</si>
  <si>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</si>
  <si>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</si>
  <si>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</si>
  <si>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</si>
  <si>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</si>
  <si>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</si>
  <si>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</si>
  <si>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</si>
  <si>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</si>
  <si>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</si>
  <si>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</si>
  <si>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</si>
  <si>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</si>
  <si>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</si>
  <si>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</si>
  <si>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</si>
  <si>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</si>
  <si>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</si>
  <si>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</si>
  <si>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</si>
  <si>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</si>
  <si>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</si>
  <si>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</si>
  <si>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</si>
  <si>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</si>
  <si>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</si>
  <si>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</si>
  <si>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</si>
  <si>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</si>
  <si>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</si>
  <si>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</si>
  <si>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</si>
  <si>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</si>
  <si>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</si>
  <si>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</si>
  <si>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</si>
  <si>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</si>
  <si>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</si>
  <si>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</si>
  <si>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</si>
  <si>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</si>
  <si>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</si>
  <si>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</si>
  <si>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</si>
  <si>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</si>
  <si>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</si>
  <si>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</si>
  <si>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</si>
  <si>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</si>
  <si>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</si>
  <si>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</si>
  <si>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</si>
  <si>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</si>
  <si>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</si>
  <si>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</si>
  <si>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</si>
  <si>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</si>
  <si>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</si>
  <si>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</si>
  <si>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</si>
  <si>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</si>
  <si>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</si>
  <si>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</si>
  <si>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</si>
  <si>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</si>
  <si>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</si>
  <si>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</si>
  <si>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</si>
  <si>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</si>
  <si>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</si>
  <si>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</si>
  <si>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</si>
  <si>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</si>
  <si>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</si>
  <si>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</si>
  <si>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</si>
  <si>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</si>
  <si>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</si>
  <si>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</si>
  <si>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</si>
  <si>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</si>
  <si>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</si>
  <si>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</si>
  <si>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</si>
  <si>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</si>
  <si>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</si>
  <si>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</si>
  <si>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</si>
  <si>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</si>
  <si>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</si>
  <si>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</si>
  <si>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</si>
  <si>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</si>
  <si>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</si>
  <si>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</si>
  <si>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</si>
  <si>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</si>
  <si>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</si>
  <si>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</si>
  <si>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</si>
  <si>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</si>
  <si>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</si>
  <si>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</si>
  <si>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</si>
  <si>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</si>
  <si>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</si>
  <si>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</si>
  <si>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</si>
  <si>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</si>
  <si>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</si>
  <si>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</si>
  <si>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</si>
  <si>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</si>
  <si>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</si>
  <si>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</si>
  <si>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</si>
  <si>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</si>
  <si>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</si>
  <si>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</si>
  <si>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</si>
  <si>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</si>
  <si>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</si>
  <si>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</si>
  <si>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</si>
  <si>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</si>
  <si>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</si>
  <si>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</si>
  <si>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</si>
  <si>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</si>
  <si>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</si>
  <si>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</si>
  <si>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</si>
  <si>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</si>
  <si>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</si>
  <si>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</si>
  <si>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</si>
  <si>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</si>
  <si>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</si>
  <si>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</si>
  <si>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</si>
  <si>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</si>
  <si>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</si>
  <si>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</si>
  <si>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</si>
  <si>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</si>
  <si>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</si>
  <si>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</si>
  <si>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</si>
  <si>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</si>
  <si>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</si>
  <si>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</si>
  <si>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</si>
  <si>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</si>
  <si>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</si>
  <si>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</si>
  <si>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</si>
  <si>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</si>
  <si>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</si>
  <si>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</si>
  <si>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</si>
  <si>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</si>
  <si>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</si>
  <si>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</si>
  <si>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</si>
  <si>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</si>
  <si>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</si>
  <si>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</si>
  <si>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</si>
  <si>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</si>
  <si>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</si>
  <si>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</si>
  <si>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</si>
  <si>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</si>
  <si>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</si>
  <si>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</si>
  <si>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</si>
  <si>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</si>
  <si>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</si>
  <si>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</si>
  <si>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</si>
  <si>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</si>
  <si>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</si>
  <si>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</si>
  <si>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</si>
  <si>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</si>
  <si>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</si>
  <si>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</si>
  <si>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</si>
  <si>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</si>
  <si>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</si>
  <si>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</si>
  <si>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</si>
  <si>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</si>
  <si>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</si>
  <si>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</si>
  <si>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</si>
  <si>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</si>
  <si>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</si>
  <si>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</si>
  <si>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</si>
  <si>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</si>
  <si>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</si>
  <si>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</si>
  <si>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</si>
  <si>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</si>
  <si>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</si>
  <si>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</si>
  <si>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</si>
  <si>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</si>
  <si>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</si>
  <si>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</si>
  <si>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</si>
  <si>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</si>
  <si>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</si>
  <si>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</si>
  <si>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</si>
  <si>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</si>
  <si>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</si>
  <si>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</si>
  <si>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</si>
  <si>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</si>
  <si>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</si>
  <si>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</si>
  <si>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</si>
  <si>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</si>
  <si>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</si>
  <si>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</si>
  <si>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</si>
  <si>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</si>
  <si>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</si>
  <si>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</si>
  <si>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</si>
  <si>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</si>
  <si>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</si>
  <si>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</si>
  <si>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</si>
  <si>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</si>
  <si>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</si>
  <si>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</si>
  <si>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</si>
  <si>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</si>
  <si>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</si>
  <si>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</si>
  <si>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</si>
  <si>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</si>
  <si>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</si>
  <si>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</si>
  <si>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</si>
  <si>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</si>
  <si>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</si>
  <si>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</si>
  <si>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</si>
  <si>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</si>
  <si>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</si>
  <si>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</si>
  <si>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</si>
  <si>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</si>
  <si>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</si>
  <si>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</si>
  <si>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</si>
  <si>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</si>
  <si>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</si>
  <si>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</si>
  <si>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</si>
  <si>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</si>
  <si>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</si>
  <si>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</si>
  <si>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</si>
  <si>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</si>
  <si>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</si>
  <si>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</si>
  <si>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</si>
  <si>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</si>
  <si>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</si>
  <si>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</si>
  <si>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</si>
  <si>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</si>
  <si>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</si>
  <si>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</si>
  <si>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</si>
  <si>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</si>
  <si>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</si>
  <si>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</si>
  <si>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</si>
  <si>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</si>
  <si>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</si>
  <si>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</si>
  <si>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</si>
  <si>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</si>
  <si>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</si>
  <si>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</si>
  <si>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</si>
  <si>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</si>
  <si>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</si>
  <si>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</si>
  <si>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</si>
  <si>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</si>
  <si>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</si>
  <si>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</si>
  <si>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</si>
  <si>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</si>
  <si>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</si>
  <si>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</si>
  <si>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</si>
  <si>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</si>
  <si>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</si>
  <si>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</si>
  <si>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</si>
  <si>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</si>
  <si>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</si>
  <si>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</si>
  <si>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</si>
  <si>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</si>
  <si>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</si>
  <si>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</si>
  <si>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</si>
  <si>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</si>
  <si>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</si>
  <si>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</si>
  <si>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</si>
  <si>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</si>
  <si>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</si>
  <si>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</si>
  <si>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</si>
  <si>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</si>
  <si>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</si>
  <si>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</si>
  <si>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</si>
  <si>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</si>
  <si>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</si>
  <si>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</si>
  <si>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</si>
  <si>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</si>
  <si>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</si>
  <si>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</si>
  <si>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</si>
  <si>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</si>
  <si>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</si>
  <si>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</si>
  <si>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</si>
  <si>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</si>
  <si>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</si>
  <si>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</si>
  <si>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</si>
  <si>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</si>
  <si>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</si>
  <si>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</si>
  <si>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</si>
  <si>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</si>
  <si>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</si>
  <si>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</si>
  <si>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</si>
  <si>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</si>
  <si>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</si>
  <si>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</si>
  <si>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</si>
  <si>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</si>
  <si>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</si>
  <si>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</si>
  <si>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</si>
  <si>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</si>
  <si>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</si>
  <si>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</si>
  <si>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</si>
  <si>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</si>
  <si>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</si>
  <si>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</si>
  <si>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</si>
  <si>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</si>
  <si>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</si>
  <si>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</si>
  <si>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</si>
  <si>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</si>
  <si>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</si>
  <si>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</si>
  <si>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</si>
  <si>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</si>
  <si>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</si>
  <si>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</si>
  <si>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</si>
  <si>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</si>
  <si>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</si>
  <si>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</si>
  <si>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</si>
  <si>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</si>
  <si>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</si>
  <si>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</si>
  <si>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</si>
  <si>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</si>
  <si>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</si>
  <si>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</si>
  <si>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</si>
  <si>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</si>
  <si>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</si>
  <si>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</si>
  <si>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</si>
  <si>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</si>
  <si>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</si>
  <si>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</si>
  <si>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</si>
  <si>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</si>
  <si>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</si>
  <si>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</si>
  <si>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</si>
  <si>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</si>
  <si>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</si>
  <si>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</si>
  <si>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</si>
  <si>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</si>
  <si>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</si>
  <si>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</si>
  <si>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</si>
  <si>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</si>
  <si>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</si>
  <si>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</si>
  <si>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</si>
  <si>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</si>
  <si>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</si>
  <si>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</si>
  <si>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</si>
  <si>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</si>
  <si>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</si>
  <si>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</si>
  <si>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</si>
  <si>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</si>
  <si>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</si>
  <si>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</si>
  <si>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</si>
  <si>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</si>
  <si>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</si>
  <si>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</si>
  <si>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</si>
  <si>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</si>
  <si>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</si>
  <si>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</si>
  <si>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</si>
  <si>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</si>
  <si>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</si>
  <si>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</si>
  <si>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</si>
  <si>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</si>
  <si>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</si>
  <si>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</si>
  <si>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</si>
  <si>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</si>
  <si>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</si>
  <si>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</si>
  <si>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</si>
  <si>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</si>
  <si>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</si>
  <si>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</si>
  <si>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</si>
  <si>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</si>
  <si>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</si>
  <si>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</si>
  <si>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</si>
  <si>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</si>
  <si>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</si>
  <si>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</si>
  <si>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</si>
  <si>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</si>
  <si>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</si>
  <si>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</si>
  <si>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</si>
  <si>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</si>
  <si>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</si>
  <si>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</si>
  <si>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</si>
  <si>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</si>
  <si>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</si>
  <si>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</si>
  <si>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</si>
  <si>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</si>
  <si>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</si>
  <si>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</si>
  <si>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</si>
  <si>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</si>
  <si>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</si>
  <si>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</si>
  <si>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</si>
  <si>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</si>
  <si>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</si>
  <si>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</si>
  <si>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</si>
  <si>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</si>
  <si>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</si>
  <si>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</si>
  <si>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</si>
  <si>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</si>
  <si>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</si>
  <si>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</si>
  <si>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</si>
  <si>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</si>
  <si>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</si>
  <si>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</si>
  <si>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</si>
  <si>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</si>
  <si>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</si>
  <si>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</si>
  <si>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</si>
  <si>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</si>
  <si>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</si>
  <si>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</si>
  <si>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</si>
  <si>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</si>
  <si>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</si>
  <si>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</si>
  <si>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</si>
  <si>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</si>
  <si>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</si>
  <si>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</si>
  <si>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</si>
  <si>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</si>
  <si>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</si>
  <si>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</si>
  <si>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</si>
  <si>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</si>
  <si>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</si>
  <si>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</si>
  <si>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</si>
  <si>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</si>
  <si>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</si>
  <si>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</si>
  <si>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</si>
  <si>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</si>
  <si>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</si>
  <si>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</si>
  <si>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</si>
  <si>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</si>
  <si>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</si>
  <si>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</si>
  <si>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</si>
  <si>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</si>
  <si>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</si>
  <si>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</si>
  <si>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</si>
  <si>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</si>
  <si>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</si>
  <si>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</si>
  <si>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</si>
  <si>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</si>
  <si>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</si>
  <si>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</si>
  <si>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</si>
  <si>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</si>
  <si>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</si>
  <si>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</si>
  <si>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</si>
  <si>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</si>
  <si>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</si>
  <si>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</si>
  <si>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</si>
  <si>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</si>
  <si>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</si>
  <si>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</si>
  <si>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</si>
  <si>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</si>
  <si>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</si>
  <si>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</si>
  <si>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</si>
  <si>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</si>
  <si>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</si>
  <si>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</si>
  <si>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</si>
  <si>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</si>
  <si>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</si>
  <si>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</si>
  <si>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</si>
  <si>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</si>
  <si>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</si>
  <si>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</si>
  <si>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</si>
  <si>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</si>
  <si>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</si>
  <si>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</si>
  <si>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</si>
  <si>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</si>
  <si>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</si>
  <si>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</si>
  <si>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</si>
  <si>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</si>
  <si>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</si>
  <si>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</si>
  <si>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</si>
  <si>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</si>
  <si>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</si>
  <si>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</si>
  <si>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</si>
  <si>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</si>
  <si>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</si>
  <si>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</si>
  <si>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</si>
  <si>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</si>
  <si>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</si>
  <si>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</si>
  <si>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</si>
  <si>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</si>
  <si>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</si>
  <si>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</si>
  <si>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</si>
  <si>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</si>
  <si>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</si>
  <si>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</si>
  <si>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</si>
  <si>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</si>
  <si>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</si>
  <si>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</si>
  <si>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</si>
  <si>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</si>
  <si>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</si>
  <si>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</si>
  <si>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</si>
  <si>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</si>
  <si>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</si>
  <si>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</si>
  <si>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</si>
  <si>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</si>
  <si>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</si>
  <si>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</si>
  <si>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</si>
  <si>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</si>
  <si>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</si>
  <si>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</si>
  <si>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</si>
  <si>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</si>
  <si>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</si>
  <si>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</si>
  <si>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</si>
  <si>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</si>
  <si>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</si>
  <si>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</si>
  <si>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</si>
  <si>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</si>
  <si>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</si>
  <si>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</si>
  <si>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</si>
  <si>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</si>
  <si>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</si>
  <si>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</si>
  <si>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</si>
  <si>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</si>
  <si>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</si>
  <si>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</si>
  <si>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</si>
  <si>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</si>
  <si>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</si>
  <si>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</si>
  <si>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</si>
  <si>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</si>
  <si>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</si>
  <si>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</si>
  <si>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</si>
  <si>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</si>
  <si>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</si>
  <si>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</si>
  <si>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</si>
  <si>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</si>
  <si>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</si>
  <si>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</si>
  <si>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</si>
  <si>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</si>
  <si>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</si>
  <si>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</si>
  <si>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</si>
  <si>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</si>
  <si>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</si>
  <si>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</si>
  <si>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</si>
  <si>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</si>
  <si>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</si>
  <si>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</si>
  <si>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</si>
  <si>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</si>
  <si>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</si>
  <si>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</si>
  <si>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</si>
  <si>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</si>
  <si>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</si>
  <si>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</si>
  <si>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</si>
  <si>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</si>
  <si>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</si>
  <si>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</si>
  <si>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</si>
  <si>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</si>
  <si>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</si>
  <si>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</si>
  <si>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</si>
  <si>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</si>
  <si>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</si>
  <si>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</si>
  <si>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</si>
  <si>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</si>
  <si>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</si>
  <si>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</si>
  <si>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</si>
  <si>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</si>
  <si>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</si>
  <si>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</si>
  <si>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</si>
  <si>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</si>
  <si>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</si>
  <si>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</si>
  <si>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</si>
  <si>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</si>
  <si>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</si>
  <si>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</si>
  <si>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</si>
  <si>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</si>
  <si>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</si>
  <si>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</si>
  <si>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</si>
  <si>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</si>
  <si>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</si>
  <si>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</si>
  <si>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</si>
  <si>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</si>
  <si>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</si>
  <si>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</si>
  <si>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</si>
  <si>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</si>
  <si>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</si>
  <si>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</si>
  <si>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</si>
  <si>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</si>
  <si>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</si>
  <si>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</si>
  <si>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</si>
  <si>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</si>
  <si>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</si>
  <si>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</si>
  <si>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</si>
  <si>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</si>
  <si>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</si>
  <si>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</si>
  <si>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</si>
  <si>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</si>
  <si>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</si>
  <si>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</si>
  <si>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</si>
  <si>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</si>
  <si>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</si>
  <si>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</si>
  <si>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</si>
  <si>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</si>
  <si>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</si>
  <si>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</si>
  <si>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</si>
  <si>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</si>
  <si>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</si>
  <si>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</si>
  <si>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</si>
  <si>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</si>
  <si>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</si>
  <si>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</si>
  <si>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</si>
  <si>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</si>
  <si>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</si>
  <si>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</si>
  <si>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</si>
  <si>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</si>
  <si>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</si>
  <si>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</si>
  <si>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</si>
  <si>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</si>
  <si>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</si>
  <si>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</si>
  <si>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</si>
  <si>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</si>
  <si>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</si>
  <si>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</si>
  <si>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</si>
  <si>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</si>
  <si>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</si>
  <si>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</si>
  <si>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</si>
  <si>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</si>
  <si>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</si>
  <si>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</si>
  <si>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</si>
  <si>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</si>
  <si>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</si>
  <si>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</si>
  <si>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</si>
  <si>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</si>
  <si>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</si>
  <si>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</si>
  <si>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</si>
  <si>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</si>
  <si>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</si>
  <si>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</si>
  <si>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</si>
  <si>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</si>
  <si>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</si>
  <si>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</si>
  <si>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</si>
  <si>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</si>
  <si>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</si>
  <si>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</si>
  <si>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</si>
  <si>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</si>
  <si>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</si>
  <si>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</si>
  <si>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</si>
  <si>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</si>
  <si>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</si>
  <si>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</si>
  <si>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</si>
  <si>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</si>
  <si>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</si>
  <si>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</si>
  <si>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</si>
  <si>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</si>
  <si>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</si>
  <si>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</si>
  <si>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</si>
  <si>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</si>
  <si>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</si>
  <si>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</si>
  <si>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</si>
  <si>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</si>
  <si>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</si>
  <si>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</si>
  <si>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</si>
  <si>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</si>
  <si>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</si>
  <si>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</si>
  <si>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</si>
  <si>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</si>
  <si>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</si>
  <si>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</si>
  <si>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</si>
  <si>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</si>
  <si>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</si>
  <si>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</si>
  <si>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</si>
  <si>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</si>
  <si>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</si>
  <si>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</si>
  <si>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</si>
  <si>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</si>
  <si>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</si>
  <si>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</si>
  <si>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</si>
  <si>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</si>
  <si>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</si>
  <si>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</si>
  <si>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</si>
  <si>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</si>
  <si>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</si>
  <si>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</si>
  <si>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</si>
  <si>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</si>
  <si>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</si>
  <si>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</si>
  <si>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</si>
  <si>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</si>
  <si>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</si>
  <si>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</si>
  <si>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</si>
  <si>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</si>
  <si>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</si>
  <si>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</si>
  <si>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</si>
  <si>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</si>
  <si>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</si>
  <si>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</si>
  <si>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</si>
  <si>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</si>
  <si>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</si>
  <si>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</si>
  <si>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</si>
  <si>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</si>
  <si>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</si>
  <si>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</si>
  <si>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</si>
  <si>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</si>
  <si>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</si>
  <si>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</si>
  <si>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</si>
  <si>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</si>
  <si>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</si>
  <si>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</si>
  <si>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</si>
  <si>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</si>
  <si>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</si>
  <si>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</si>
  <si>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</si>
  <si>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</si>
  <si>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</si>
  <si>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</si>
  <si>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</si>
  <si>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</si>
  <si>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</si>
  <si>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</si>
  <si>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</si>
  <si>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</si>
  <si>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</si>
  <si>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</si>
  <si>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</si>
  <si>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</si>
  <si>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</si>
  <si>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</si>
  <si>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</si>
  <si>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</si>
  <si>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</si>
  <si>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</si>
  <si>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</si>
  <si>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</si>
  <si>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</si>
  <si>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</si>
  <si>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</si>
  <si>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</si>
  <si>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</si>
  <si>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</si>
  <si>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</si>
  <si>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</si>
  <si>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</si>
  <si>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</si>
  <si>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</si>
  <si>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</si>
  <si>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</si>
  <si>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</si>
  <si>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</si>
  <si>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</si>
  <si>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</si>
  <si>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</si>
  <si>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</si>
  <si>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</si>
  <si>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</si>
  <si>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</si>
  <si>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</si>
  <si>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</si>
  <si>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</si>
  <si>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</si>
  <si>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</si>
  <si>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</si>
  <si>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</si>
  <si>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</si>
  <si>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</si>
  <si>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</si>
  <si>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</si>
  <si>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</si>
  <si>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</si>
  <si>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</si>
  <si>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</si>
  <si>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</si>
  <si>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</si>
  <si>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</si>
  <si>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</si>
  <si>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</si>
  <si>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</si>
  <si>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</si>
  <si>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</si>
  <si>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</si>
  <si>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</si>
  <si>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</si>
  <si>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</si>
  <si>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</si>
  <si>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</si>
  <si>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</si>
  <si>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</si>
  <si>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</si>
  <si>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</si>
  <si>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</si>
  <si>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</si>
  <si>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</si>
  <si>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</si>
  <si>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</si>
  <si>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</si>
  <si>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</si>
  <si>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</si>
  <si>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</si>
  <si>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</si>
  <si>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</si>
  <si>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</si>
  <si>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</si>
  <si>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</si>
  <si>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</si>
  <si>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</si>
  <si>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</si>
  <si>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</si>
  <si>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</si>
  <si>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</si>
  <si>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</si>
  <si>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</si>
  <si>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</si>
  <si>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</si>
  <si>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</si>
  <si>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</si>
  <si>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</si>
  <si>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</si>
  <si>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</si>
  <si>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</si>
  <si>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</si>
  <si>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</si>
  <si>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</si>
  <si>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</si>
  <si>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</si>
  <si>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</si>
  <si>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</si>
  <si>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</si>
  <si>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</si>
  <si>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</si>
  <si>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</si>
  <si>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</si>
  <si>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</si>
  <si>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</si>
  <si>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</si>
  <si>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</si>
  <si>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</si>
  <si>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</si>
  <si>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</si>
  <si>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</si>
  <si>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</si>
  <si>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</si>
  <si>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</si>
  <si>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</si>
  <si>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</si>
  <si>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</si>
  <si>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</si>
  <si>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</si>
  <si>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</si>
  <si>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</si>
  <si>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</si>
  <si>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</si>
  <si>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</si>
  <si>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</si>
  <si>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</si>
  <si>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</si>
  <si>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</si>
  <si>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</si>
  <si>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</si>
  <si>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</si>
  <si>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</si>
  <si>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</si>
  <si>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</si>
  <si>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</si>
  <si>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</si>
  <si>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</si>
  <si>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</si>
  <si>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</si>
  <si>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</si>
  <si>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</si>
  <si>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</si>
  <si>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</si>
  <si>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</si>
  <si>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</si>
  <si>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</si>
  <si>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</si>
  <si>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</si>
  <si>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</si>
  <si>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</si>
  <si>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</si>
  <si>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</si>
  <si>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</si>
  <si>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</si>
  <si>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</si>
  <si>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</si>
  <si>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</si>
  <si>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</si>
  <si>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</si>
  <si>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</si>
  <si>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</si>
  <si>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</si>
  <si>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</si>
  <si>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</si>
  <si>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</si>
  <si>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</si>
  <si>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</si>
  <si>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</si>
  <si>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</si>
  <si>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</si>
  <si>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</si>
  <si>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</si>
  <si>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</si>
  <si>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</si>
  <si>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</si>
  <si>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</si>
  <si>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</si>
  <si>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</si>
  <si>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</si>
  <si>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</si>
  <si>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</si>
  <si>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</si>
  <si>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</si>
  <si>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</si>
  <si>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</si>
  <si>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</si>
  <si>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</si>
  <si>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</si>
  <si>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</si>
  <si>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</si>
  <si>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</si>
  <si>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</si>
  <si>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</si>
  <si>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</si>
  <si>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</si>
  <si>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</si>
  <si>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</si>
  <si>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</si>
  <si>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</si>
  <si>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</si>
  <si>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</si>
  <si>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</si>
  <si>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</si>
  <si>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</si>
  <si>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</si>
  <si>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</si>
  <si>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</si>
  <si>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</si>
  <si>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</si>
  <si>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</si>
  <si>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</si>
  <si>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</si>
  <si>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</si>
  <si>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</si>
  <si>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</si>
  <si>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</si>
  <si>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</si>
  <si>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</si>
  <si>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</si>
  <si>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</si>
  <si>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</si>
  <si>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</si>
  <si>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</si>
  <si>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</si>
  <si>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</si>
  <si>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</si>
  <si>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</si>
  <si>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</si>
  <si>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</si>
  <si>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</si>
  <si>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</si>
  <si>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</si>
  <si>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</si>
  <si>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</si>
  <si>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</si>
  <si>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</si>
  <si>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</si>
  <si>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</si>
  <si>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</si>
  <si>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</si>
  <si>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</si>
  <si>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</si>
  <si>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</si>
  <si>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</si>
  <si>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</si>
  <si>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</si>
  <si>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</si>
  <si>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</si>
  <si>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</si>
  <si>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</si>
  <si>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</si>
  <si>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</si>
  <si>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</si>
  <si>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</si>
  <si>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</si>
  <si>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</si>
  <si>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</si>
  <si>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</si>
  <si>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</si>
  <si>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</si>
  <si>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</si>
  <si>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</si>
  <si>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</si>
  <si>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</si>
  <si>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</si>
  <si>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</si>
  <si>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</si>
  <si>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</si>
  <si>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</si>
  <si>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</si>
  <si>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</si>
  <si>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</si>
  <si>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</si>
  <si>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</si>
  <si>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</si>
  <si>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</si>
  <si>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</si>
  <si>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</si>
  <si>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</si>
  <si>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</si>
  <si>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</si>
  <si>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</si>
  <si>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</si>
  <si>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</si>
  <si>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</si>
  <si>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</si>
  <si>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</si>
  <si>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</si>
  <si>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</si>
  <si>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</si>
  <si>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</si>
  <si>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</si>
  <si>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</si>
  <si>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</si>
  <si>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</si>
  <si>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</si>
  <si>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</si>
  <si>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</si>
  <si>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</si>
  <si>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</si>
  <si>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</si>
  <si>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</si>
  <si>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</si>
  <si>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</si>
  <si>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</si>
  <si>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</si>
  <si>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</si>
  <si>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</si>
  <si>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</si>
  <si>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</si>
  <si>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</si>
  <si>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</si>
  <si>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</si>
  <si>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</si>
  <si>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</si>
  <si>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</si>
  <si>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</si>
  <si>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</si>
  <si>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</si>
  <si>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</si>
  <si>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</si>
  <si>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</si>
  <si>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</si>
  <si>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</si>
  <si>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</si>
  <si>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</si>
  <si>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</si>
  <si>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</si>
  <si>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</si>
  <si>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</si>
  <si>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</si>
  <si>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</si>
  <si>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</si>
  <si>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</si>
  <si>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</si>
  <si>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</si>
  <si>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</si>
  <si>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</si>
  <si>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</si>
  <si>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</si>
  <si>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</si>
  <si>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</si>
  <si>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</si>
  <si>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</si>
  <si>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</si>
  <si>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</si>
  <si>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</si>
  <si>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</si>
  <si>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</si>
  <si>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</si>
  <si>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</si>
  <si>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</si>
  <si>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</si>
  <si>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</si>
  <si>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</si>
  <si>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</si>
  <si>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</si>
  <si>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</si>
  <si>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</si>
  <si>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</si>
  <si>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</si>
  <si>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</si>
  <si>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</si>
  <si>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</si>
  <si>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</si>
  <si>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</si>
  <si>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</si>
  <si>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</si>
  <si>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</si>
  <si>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</si>
  <si>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</si>
  <si>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</si>
  <si>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</si>
  <si>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</si>
  <si>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</si>
  <si>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</si>
  <si>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</si>
  <si>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</si>
  <si>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</si>
  <si>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</si>
  <si>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</si>
  <si>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</si>
  <si>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</si>
  <si>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</si>
  <si>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</si>
  <si>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</si>
  <si>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</si>
  <si>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</si>
  <si>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</si>
  <si>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</si>
  <si>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</si>
  <si>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</si>
  <si>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</si>
  <si>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</si>
  <si>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</si>
  <si>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</si>
  <si>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</si>
  <si>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</si>
  <si>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</si>
  <si>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</si>
  <si>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</si>
  <si>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</si>
  <si>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</si>
  <si>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</si>
  <si>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</si>
  <si>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</si>
  <si>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</si>
  <si>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</si>
  <si>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</si>
  <si>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</si>
  <si>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</si>
  <si>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</si>
  <si>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</si>
  <si>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</si>
  <si>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</si>
  <si>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</si>
  <si>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</si>
  <si>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</si>
  <si>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</si>
  <si>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</si>
  <si>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</si>
  <si>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</si>
  <si>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</si>
  <si>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</si>
  <si>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</si>
  <si>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</si>
  <si>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</si>
  <si>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</si>
  <si>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</si>
  <si>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</si>
  <si>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</si>
  <si>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</si>
  <si>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</si>
  <si>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</si>
  <si>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</si>
  <si>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</si>
  <si>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</si>
  <si>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</si>
  <si>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</si>
  <si>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</si>
  <si>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</si>
  <si>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</si>
  <si>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</si>
  <si>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</si>
  <si>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</si>
  <si>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</si>
  <si>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</si>
  <si>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</si>
  <si>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</si>
  <si>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</si>
  <si>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</si>
  <si>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</si>
  <si>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</si>
  <si>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</si>
  <si>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</si>
  <si>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</si>
  <si>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</si>
  <si>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</si>
  <si>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</si>
  <si>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</si>
  <si>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</si>
  <si>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</si>
  <si>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</si>
  <si>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</si>
  <si>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</si>
  <si>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</si>
  <si>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</si>
  <si>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</si>
  <si>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</si>
  <si>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</si>
  <si>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</si>
  <si>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</si>
  <si>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</si>
  <si>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</si>
  <si>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</si>
  <si>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</si>
  <si>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</si>
  <si>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</si>
  <si>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</si>
  <si>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</si>
  <si>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</si>
  <si>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</si>
  <si>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</si>
  <si>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</si>
  <si>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</si>
  <si>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</si>
  <si>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</si>
  <si>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</si>
  <si>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</si>
  <si>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</si>
  <si>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</si>
  <si>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</si>
  <si>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</si>
  <si>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</si>
  <si>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</si>
  <si>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</si>
  <si>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</si>
  <si>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</si>
  <si>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</si>
  <si>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</si>
  <si>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</si>
  <si>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</si>
  <si>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</si>
  <si>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</si>
  <si>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</si>
  <si>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</si>
  <si>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</si>
  <si>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</si>
  <si>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</si>
  <si>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</si>
  <si>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</si>
  <si>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</si>
  <si>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</si>
  <si>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</si>
  <si>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</si>
  <si>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</si>
  <si>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</si>
  <si>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</si>
  <si>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</si>
  <si>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</si>
  <si>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</si>
  <si>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</si>
  <si>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</si>
  <si>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</si>
  <si>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</si>
  <si>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</si>
  <si>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</si>
  <si>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</si>
  <si>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</si>
  <si>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</si>
  <si>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</si>
  <si>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</si>
  <si>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</si>
  <si>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</si>
  <si>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</si>
  <si>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</si>
  <si>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</si>
  <si>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</si>
  <si>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</si>
  <si>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</si>
  <si>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</si>
  <si>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</si>
  <si>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</si>
  <si>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</si>
  <si>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</si>
  <si>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</si>
  <si>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</si>
  <si>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</si>
  <si>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</si>
  <si>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</si>
  <si>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</si>
  <si>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</si>
  <si>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</si>
  <si>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</si>
  <si>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</si>
  <si>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</si>
  <si>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</si>
  <si>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</si>
  <si>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</si>
  <si>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</si>
  <si>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</si>
  <si>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</si>
  <si>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</si>
  <si>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</si>
  <si>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</si>
  <si>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</si>
  <si>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</si>
  <si>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</si>
  <si>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</si>
  <si>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</si>
  <si>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</si>
  <si>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</si>
  <si>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</si>
  <si>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</si>
  <si>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</si>
  <si>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</si>
  <si>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</si>
  <si>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</si>
  <si>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</si>
  <si>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</si>
  <si>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</si>
  <si>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</si>
  <si>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</si>
  <si>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</si>
  <si>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</si>
  <si>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</si>
  <si>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</si>
  <si>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</si>
  <si>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</si>
  <si>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</si>
  <si>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</si>
  <si>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</si>
  <si>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</si>
  <si>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</si>
  <si>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</si>
  <si>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</si>
  <si>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</si>
  <si>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</si>
  <si>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</si>
  <si>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</si>
  <si>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</si>
  <si>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</si>
  <si>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</si>
  <si>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</si>
  <si>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</si>
  <si>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</si>
  <si>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</si>
  <si>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</si>
  <si>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</si>
  <si>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</si>
  <si>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</si>
  <si>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</si>
  <si>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</si>
  <si>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</si>
  <si>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</si>
  <si>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</si>
  <si>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</si>
  <si>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</si>
  <si>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</si>
  <si>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</si>
  <si>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</si>
  <si>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</si>
  <si>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</si>
  <si>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</si>
  <si>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</si>
  <si>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</si>
  <si>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</si>
  <si>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</si>
  <si>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</si>
  <si>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</si>
  <si>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</si>
  <si>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</si>
  <si>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</si>
  <si>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</si>
  <si>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</si>
  <si>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</si>
  <si>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</si>
  <si>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</si>
  <si>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</si>
  <si>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</si>
  <si>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</si>
  <si>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</si>
  <si>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</si>
  <si>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</si>
  <si>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</si>
  <si>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</si>
  <si>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</si>
  <si>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</si>
  <si>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</si>
  <si>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</si>
  <si>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</si>
  <si>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</si>
  <si>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</si>
  <si>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</si>
  <si>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</si>
  <si>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</si>
  <si>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</si>
  <si>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</si>
  <si>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</si>
  <si>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</si>
  <si>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</si>
  <si>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</si>
  <si>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</si>
  <si>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</si>
  <si>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</si>
  <si>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</si>
  <si>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</si>
  <si>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</si>
  <si>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</si>
  <si>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</si>
  <si>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</si>
  <si>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</si>
  <si>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</si>
  <si>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</si>
  <si>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</si>
  <si>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</si>
  <si>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</si>
  <si>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</si>
  <si>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</si>
  <si>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</si>
  <si>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</si>
  <si>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</si>
  <si>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</si>
  <si>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</si>
  <si>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</si>
  <si>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</si>
  <si>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</si>
  <si>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</si>
  <si>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</si>
  <si>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</si>
  <si>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</si>
  <si>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</si>
  <si>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</si>
  <si>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</si>
  <si>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</si>
  <si>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</si>
  <si>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</si>
  <si>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</si>
  <si>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</si>
  <si>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</si>
  <si>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</si>
  <si>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</si>
  <si>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</si>
  <si>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</si>
  <si>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</si>
  <si>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</si>
  <si>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</si>
  <si>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</si>
  <si>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</si>
  <si>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</si>
  <si>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</si>
  <si>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</si>
  <si>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</si>
  <si>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</si>
  <si>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</si>
  <si>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</si>
  <si>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</si>
  <si>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</si>
  <si>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</si>
  <si>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</si>
  <si>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</si>
  <si>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</si>
  <si>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</si>
  <si>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</si>
  <si>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</si>
  <si>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</si>
  <si>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</si>
  <si>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</si>
  <si>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</si>
  <si>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</si>
  <si>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</si>
  <si>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</si>
  <si>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</si>
  <si>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</si>
  <si>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</si>
  <si>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</si>
  <si>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</si>
  <si>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</si>
  <si>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</si>
  <si>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</si>
  <si>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</si>
  <si>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</si>
  <si>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</si>
  <si>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</si>
  <si>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</si>
  <si>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</si>
  <si>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</si>
  <si>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</si>
  <si>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</si>
  <si>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</si>
  <si>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</si>
  <si>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</si>
  <si>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</si>
  <si>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</si>
  <si>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</si>
  <si>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</si>
  <si>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</si>
  <si>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</si>
  <si>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</si>
  <si>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</si>
  <si>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</si>
  <si>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</si>
  <si>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</si>
  <si>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</si>
  <si>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</si>
  <si>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</si>
  <si>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</si>
  <si>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</si>
  <si>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</si>
  <si>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</si>
  <si>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</si>
  <si>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</si>
  <si>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</si>
  <si>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</si>
  <si>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</si>
  <si>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</si>
  <si>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</si>
  <si>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</si>
  <si>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</si>
  <si>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</si>
  <si>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</si>
  <si>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</si>
  <si>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</si>
  <si>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</si>
  <si>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</si>
  <si>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</si>
  <si>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</si>
  <si>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</si>
  <si>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</si>
  <si>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</si>
  <si>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</si>
  <si>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</si>
  <si>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</si>
  <si>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</si>
  <si>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</si>
  <si>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</si>
  <si>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</si>
  <si>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</si>
  <si>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</si>
  <si>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</si>
  <si>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</si>
  <si>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</si>
  <si>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</si>
  <si>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</si>
  <si>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</si>
  <si>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</si>
  <si>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</si>
  <si>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</si>
  <si>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</si>
  <si>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</si>
  <si>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</si>
  <si>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</si>
  <si>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</si>
  <si>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</si>
  <si>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</si>
  <si>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</si>
  <si>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</si>
  <si>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</si>
  <si>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</si>
  <si>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</si>
  <si>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</si>
  <si>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</si>
  <si>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</si>
  <si>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</si>
  <si>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</si>
  <si>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</si>
  <si>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</si>
  <si>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</si>
  <si>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</si>
  <si>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</si>
  <si>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</si>
  <si>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</si>
  <si>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</si>
  <si>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</si>
  <si>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</si>
  <si>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</si>
  <si>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</si>
  <si>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</si>
  <si>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</si>
  <si>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</si>
  <si>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</si>
  <si>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</si>
  <si>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</si>
  <si>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</si>
  <si>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</si>
  <si>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</si>
  <si>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</si>
  <si>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</si>
  <si>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</si>
  <si>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</si>
  <si>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</si>
  <si>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</si>
  <si>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</si>
  <si>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</si>
  <si>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</si>
  <si>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</si>
  <si>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</si>
  <si>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</si>
  <si>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</si>
  <si>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</si>
  <si>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</si>
  <si>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</si>
  <si>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</si>
  <si>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</si>
  <si>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</si>
  <si>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</si>
  <si>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</si>
  <si>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</si>
  <si>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</si>
  <si>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</si>
  <si>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</si>
  <si>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</si>
  <si>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</si>
  <si>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</si>
  <si>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</si>
  <si>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</si>
  <si>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</si>
  <si>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</si>
  <si>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</si>
  <si>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</si>
  <si>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</si>
  <si>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</si>
  <si>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</si>
  <si>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</si>
  <si>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</si>
  <si>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</si>
  <si>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</si>
  <si>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</si>
  <si>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</si>
  <si>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</si>
  <si>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</si>
  <si>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</si>
  <si>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</si>
  <si>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</si>
  <si>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</si>
  <si>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</si>
  <si>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</si>
  <si>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</si>
  <si>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</si>
  <si>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</si>
  <si>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</si>
  <si>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</si>
  <si>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</si>
  <si>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</si>
  <si>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</si>
  <si>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</si>
  <si>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</si>
  <si>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</si>
  <si>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</si>
  <si>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</si>
  <si>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</si>
  <si>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</si>
  <si>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</si>
  <si>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</si>
  <si>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</si>
  <si>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</si>
  <si>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</si>
  <si>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</si>
  <si>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</si>
  <si>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</si>
  <si>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</si>
  <si>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</si>
  <si>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</si>
  <si>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</si>
  <si>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</si>
  <si>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</si>
  <si>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</si>
  <si>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</si>
  <si>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</si>
  <si>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</si>
  <si>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</si>
  <si>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</si>
  <si>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</si>
  <si>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</si>
  <si>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</si>
  <si>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</si>
  <si>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</si>
  <si>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</si>
  <si>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</si>
  <si>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</si>
  <si>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</si>
  <si>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</si>
  <si>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</si>
  <si>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</si>
  <si>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</si>
  <si>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</si>
  <si>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</si>
  <si>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</si>
  <si>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</si>
  <si>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</si>
  <si>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</si>
  <si>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</si>
  <si>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</si>
  <si>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</si>
  <si>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</si>
  <si>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</si>
  <si>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</si>
  <si>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</si>
  <si>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</si>
  <si>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</si>
  <si>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</si>
  <si>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</si>
  <si>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</si>
  <si>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</si>
  <si>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</si>
  <si>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</si>
  <si>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</si>
  <si>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</si>
  <si>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</si>
  <si>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</si>
  <si>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</si>
  <si>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</si>
  <si>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</si>
  <si>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</si>
  <si>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</si>
  <si>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</si>
  <si>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</si>
  <si>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</si>
  <si>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</si>
  <si>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</si>
  <si>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</si>
  <si>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</si>
  <si>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</si>
  <si>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</si>
  <si>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</si>
  <si>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</si>
  <si>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</si>
  <si>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</si>
  <si>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</si>
  <si>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</si>
  <si>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</si>
  <si>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</si>
  <si>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</si>
  <si>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</si>
  <si>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</si>
  <si>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</si>
  <si>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</si>
  <si>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</si>
  <si>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</si>
  <si>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</si>
  <si>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</si>
  <si>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</si>
  <si>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</si>
  <si>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</si>
  <si>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</si>
  <si>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</si>
  <si>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</si>
  <si>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</si>
  <si>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</si>
  <si>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</si>
  <si>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</si>
  <si>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</si>
  <si>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</si>
  <si>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</si>
  <si>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</si>
  <si>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</si>
  <si>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</si>
  <si>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</si>
  <si>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</si>
  <si>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</si>
  <si>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</si>
  <si>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</si>
  <si>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</si>
  <si>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</si>
  <si>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</si>
  <si>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</si>
  <si>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</si>
  <si>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</si>
  <si>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</si>
  <si>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</si>
  <si>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</si>
  <si>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</si>
  <si>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</si>
  <si>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</si>
  <si>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</si>
  <si>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</si>
  <si>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</si>
  <si>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</si>
  <si>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</si>
  <si>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</si>
  <si>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</si>
  <si>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</si>
  <si>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</si>
  <si>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</si>
  <si>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</si>
  <si>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</si>
  <si>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</si>
  <si>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</si>
  <si>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</si>
  <si>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</si>
  <si>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</si>
  <si>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</si>
  <si>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</si>
  <si>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</si>
  <si>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</si>
  <si>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</si>
  <si>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</si>
  <si>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</si>
  <si>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</si>
  <si>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</si>
  <si>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</si>
  <si>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</si>
  <si>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</si>
  <si>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</si>
  <si>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</si>
  <si>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</si>
  <si>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</si>
  <si>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</si>
  <si>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</si>
  <si>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</si>
  <si>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</si>
  <si>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</si>
  <si>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</si>
  <si>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</si>
  <si>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</si>
  <si>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</si>
  <si>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</si>
  <si>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</si>
  <si>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</si>
  <si>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</si>
  <si>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</si>
  <si>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</si>
  <si>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</si>
  <si>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</si>
  <si>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</si>
  <si>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</si>
  <si>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</si>
  <si>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</si>
  <si>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</si>
  <si>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</si>
  <si>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</si>
  <si>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</si>
  <si>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</si>
  <si>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</si>
  <si>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</si>
  <si>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</si>
  <si>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</si>
  <si>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</si>
  <si>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</si>
  <si>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</si>
  <si>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</si>
  <si>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</si>
  <si>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</si>
  <si>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</si>
  <si>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</si>
  <si>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</si>
  <si>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</si>
  <si>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</si>
  <si>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</si>
  <si>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</si>
  <si>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</si>
  <si>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</si>
  <si>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</si>
  <si>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</si>
  <si>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</si>
  <si>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</si>
  <si>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</si>
  <si>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</si>
  <si>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</si>
  <si>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</si>
  <si>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</si>
  <si>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</si>
  <si>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</si>
  <si>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</si>
  <si>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</si>
  <si>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</si>
  <si>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</si>
  <si>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</si>
  <si>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</si>
  <si>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</si>
  <si>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</si>
  <si>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</si>
  <si>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</si>
  <si>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</si>
  <si>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</si>
  <si>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</si>
  <si>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</si>
  <si>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</si>
  <si>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</si>
  <si>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</si>
  <si>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</si>
  <si>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</si>
  <si>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</si>
  <si>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</si>
  <si>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</si>
  <si>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</si>
  <si>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</si>
  <si>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</si>
  <si>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</si>
  <si>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</si>
  <si>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</si>
  <si>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</si>
  <si>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</si>
  <si>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</si>
  <si>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</si>
  <si>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</si>
  <si>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</si>
  <si>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</si>
  <si>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</si>
  <si>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</si>
  <si>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</si>
  <si>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</si>
  <si>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</si>
  <si>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</si>
  <si>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</si>
  <si>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</si>
  <si>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</si>
  <si>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</si>
  <si>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</si>
  <si>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</si>
  <si>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</si>
  <si>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</si>
  <si>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</si>
  <si>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</si>
  <si>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</si>
  <si>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</si>
  <si>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</si>
  <si>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</si>
  <si>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</si>
  <si>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</si>
  <si>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</si>
  <si>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</si>
  <si>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</si>
  <si>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</si>
  <si>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</si>
  <si>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</si>
  <si>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</si>
  <si>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</si>
  <si>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</si>
  <si>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</si>
  <si>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</si>
  <si>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</si>
  <si>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</si>
  <si>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</si>
  <si>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</si>
  <si>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</si>
  <si>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</si>
  <si>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</si>
  <si>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</si>
  <si>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</si>
  <si>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</si>
  <si>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</si>
  <si>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</si>
  <si>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</si>
  <si>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</si>
  <si>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</si>
  <si>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</si>
  <si>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</si>
  <si>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</si>
  <si>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</si>
  <si>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</si>
  <si>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</si>
  <si>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</si>
  <si>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</si>
  <si>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</si>
  <si>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</si>
  <si>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</si>
  <si>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</si>
  <si>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</si>
  <si>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</si>
  <si>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</si>
  <si>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</si>
  <si>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</si>
  <si>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</si>
  <si>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</si>
  <si>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</si>
  <si>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</si>
  <si>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</si>
  <si>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</si>
  <si>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</si>
  <si>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</si>
  <si>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</si>
  <si>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</si>
  <si>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</si>
  <si>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</si>
  <si>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</si>
  <si>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</si>
  <si>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</si>
  <si>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</si>
  <si>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</si>
  <si>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</si>
  <si>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</si>
  <si>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</si>
  <si>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</si>
  <si>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</si>
  <si>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</si>
  <si>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</si>
  <si>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</si>
  <si>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</si>
  <si>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</si>
  <si>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</si>
  <si>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</si>
  <si>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</si>
  <si>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</si>
  <si>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</si>
  <si>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</si>
  <si>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</si>
  <si>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</si>
  <si>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</si>
  <si>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</si>
  <si>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</si>
  <si>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</si>
  <si>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</si>
  <si>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</si>
  <si>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</si>
  <si>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</si>
  <si>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</si>
  <si>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</si>
  <si>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</si>
  <si>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</si>
  <si>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</si>
  <si>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</si>
  <si>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</si>
  <si>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</si>
  <si>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</si>
  <si>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</si>
  <si>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</si>
  <si>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</si>
  <si>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</si>
  <si>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</si>
  <si>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</si>
  <si>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</si>
  <si>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</si>
  <si>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</si>
  <si>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</si>
  <si>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</si>
  <si>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</si>
  <si>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</si>
  <si>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</si>
  <si>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</si>
  <si>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</si>
  <si>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</si>
  <si>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</si>
  <si>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</si>
  <si>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</si>
  <si>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</si>
  <si>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</si>
  <si>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</si>
  <si>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</si>
  <si>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</si>
  <si>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</si>
  <si>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</si>
  <si>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</si>
  <si>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</si>
  <si>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</si>
  <si>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</si>
  <si>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</si>
  <si>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</si>
  <si>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</si>
  <si>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</si>
  <si>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</si>
  <si>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</si>
  <si>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</si>
  <si>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</si>
  <si>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</si>
  <si>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</si>
  <si>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</si>
  <si>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</si>
  <si>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</si>
  <si>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</si>
  <si>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</si>
  <si>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</si>
  <si>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</si>
  <si>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</si>
  <si>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</si>
  <si>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</si>
  <si>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</si>
  <si>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</si>
  <si>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</si>
  <si>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</si>
  <si>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</si>
  <si>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</si>
  <si>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</si>
  <si>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</si>
  <si>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</si>
  <si>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</si>
  <si>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</si>
  <si>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</si>
  <si>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</si>
  <si>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</si>
  <si>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</si>
  <si>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</si>
  <si>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</si>
  <si>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</si>
  <si>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</si>
  <si>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</si>
  <si>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</si>
  <si>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</si>
  <si>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</si>
  <si>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</si>
  <si>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</si>
  <si>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</si>
  <si>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</si>
  <si>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</si>
  <si>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</si>
  <si>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</si>
  <si>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</si>
  <si>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</si>
  <si>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</si>
  <si>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</si>
  <si>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</si>
  <si>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</si>
  <si>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</si>
  <si>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</si>
  <si>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</si>
  <si>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</si>
  <si>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</si>
  <si>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</si>
  <si>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</si>
  <si>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</si>
  <si>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</si>
  <si>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</si>
  <si>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</si>
  <si>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</si>
  <si>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</si>
  <si>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</si>
  <si>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</si>
  <si>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</si>
  <si>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</si>
  <si>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</si>
  <si>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</si>
  <si>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</si>
  <si>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</si>
  <si>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</si>
  <si>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</si>
  <si>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</si>
  <si>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</si>
  <si>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</si>
  <si>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</si>
  <si>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</si>
  <si>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</si>
  <si>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</si>
  <si>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</si>
  <si>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</si>
  <si>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</si>
  <si>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</si>
  <si>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</si>
  <si>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</si>
  <si>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</si>
  <si>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</si>
  <si>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</si>
  <si>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</si>
  <si>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</si>
  <si>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</si>
  <si>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</si>
  <si>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</si>
  <si>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</si>
  <si>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</si>
  <si>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</si>
  <si>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</si>
  <si>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</si>
  <si>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</si>
  <si>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</si>
  <si>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</si>
  <si>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</si>
  <si>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</si>
  <si>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</si>
  <si>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</si>
  <si>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</si>
  <si>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</si>
  <si>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</si>
  <si>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</si>
  <si>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</si>
  <si>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</si>
  <si>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</si>
  <si>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</si>
  <si>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</si>
  <si>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</si>
  <si>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</si>
  <si>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</si>
  <si>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</si>
  <si>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</si>
  <si>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</si>
  <si>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</si>
  <si>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</si>
  <si>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</si>
  <si>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</si>
  <si>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</si>
  <si>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</si>
  <si>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</si>
  <si>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</si>
  <si>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</si>
  <si>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</si>
  <si>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</si>
  <si>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</si>
  <si>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</si>
  <si>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</si>
  <si>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</si>
  <si>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</si>
  <si>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</si>
  <si>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</si>
  <si>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</si>
  <si>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</si>
  <si>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</si>
  <si>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</si>
  <si>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</si>
  <si>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</si>
  <si>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</si>
  <si>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</si>
  <si>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</si>
  <si>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</si>
  <si>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</si>
  <si>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</si>
  <si>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</si>
  <si>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</si>
  <si>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</si>
  <si>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</si>
  <si>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</si>
  <si>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</si>
  <si>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</si>
  <si>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</si>
  <si>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</si>
  <si>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</si>
  <si>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</si>
  <si>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</si>
  <si>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</si>
  <si>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</si>
  <si>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</si>
  <si>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</si>
  <si>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</si>
  <si>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</si>
  <si>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</si>
  <si>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</si>
  <si>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</si>
  <si>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</si>
  <si>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</si>
  <si>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</si>
  <si>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</si>
  <si>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</si>
  <si>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</si>
  <si>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</si>
  <si>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</si>
  <si>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</si>
  <si>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</si>
  <si>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</si>
  <si>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</si>
  <si>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</si>
  <si>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</si>
  <si>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</si>
  <si>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</si>
  <si>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</si>
  <si>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</si>
  <si>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</si>
  <si>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</si>
  <si>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</si>
  <si>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</si>
  <si>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</si>
  <si>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</si>
  <si>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</si>
  <si>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</si>
  <si>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</si>
  <si>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</si>
  <si>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</si>
  <si>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</si>
  <si>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</si>
  <si>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</si>
  <si>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</si>
  <si>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</si>
  <si>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</si>
  <si>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</si>
  <si>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</si>
  <si>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</si>
  <si>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</si>
  <si>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</si>
  <si>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</si>
  <si>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</si>
  <si>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</si>
  <si>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</si>
  <si>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</si>
  <si>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</si>
  <si>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</si>
  <si>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</si>
  <si>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</si>
  <si>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</si>
  <si>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</si>
  <si>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</si>
  <si>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</si>
  <si>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</si>
  <si>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</si>
  <si>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</si>
  <si>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</si>
  <si>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</si>
  <si>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</si>
  <si>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</si>
  <si>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</si>
  <si>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</si>
  <si>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</si>
  <si>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</si>
  <si>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</si>
  <si>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</si>
  <si>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</si>
  <si>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</si>
  <si>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</si>
  <si>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</si>
  <si>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</si>
  <si>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</si>
  <si>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</si>
  <si>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</si>
  <si>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</si>
  <si>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</si>
  <si>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</si>
  <si>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</si>
  <si>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</si>
  <si>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</si>
  <si>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</si>
  <si>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</si>
  <si>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</si>
  <si>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</si>
  <si>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</si>
  <si>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</si>
  <si>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</si>
  <si>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</si>
  <si>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</si>
  <si>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</si>
  <si>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</si>
  <si>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</si>
  <si>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</si>
  <si>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</si>
  <si>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</si>
  <si>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</si>
  <si>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</si>
  <si>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</si>
  <si>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</si>
  <si>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</si>
  <si>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</si>
  <si>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</si>
  <si>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</si>
  <si>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</si>
  <si>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</si>
  <si>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</si>
  <si>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</si>
  <si>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</si>
  <si>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</si>
  <si>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</si>
  <si>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</si>
  <si>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</si>
  <si>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</si>
  <si>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</si>
  <si>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</si>
  <si>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</si>
  <si>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</si>
  <si>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</si>
  <si>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</si>
  <si>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</si>
  <si>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</si>
  <si>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</si>
  <si>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</si>
  <si>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</si>
  <si>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</si>
  <si>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</si>
  <si>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</si>
  <si>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</si>
  <si>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</si>
  <si>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</si>
  <si>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</si>
  <si>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</si>
  <si>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</si>
  <si>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</si>
  <si>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</si>
  <si>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</si>
  <si>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</si>
  <si>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</si>
  <si>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</si>
  <si>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</si>
  <si>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</si>
  <si>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</si>
  <si>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</si>
  <si>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</si>
  <si>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</si>
  <si>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</si>
  <si>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</si>
  <si>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</si>
  <si>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</si>
  <si>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</si>
  <si>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</si>
  <si>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</si>
  <si>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</si>
  <si>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</si>
  <si>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</si>
  <si>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</si>
  <si>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</si>
  <si>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</si>
  <si>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</si>
  <si>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</si>
  <si>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</si>
  <si>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</si>
  <si>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</si>
  <si>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</si>
  <si>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</si>
  <si>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</si>
  <si>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</si>
  <si>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</si>
  <si>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</si>
  <si>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</si>
  <si>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</si>
  <si>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</si>
  <si>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</si>
  <si>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</si>
  <si>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</si>
  <si>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</si>
  <si>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</si>
  <si>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</si>
  <si>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</si>
  <si>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</si>
  <si>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</si>
  <si>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</si>
  <si>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</si>
  <si>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</si>
  <si>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</si>
  <si>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</si>
  <si>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</si>
  <si>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</si>
  <si>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</si>
  <si>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</si>
  <si>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</si>
  <si>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</si>
  <si>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</si>
  <si>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</si>
  <si>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</si>
  <si>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</si>
  <si>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</si>
  <si>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</si>
  <si>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</si>
  <si>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</si>
  <si>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</si>
  <si>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</si>
  <si>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</si>
  <si>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</si>
  <si>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</si>
  <si>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</si>
  <si>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</si>
  <si>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</si>
  <si>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</si>
  <si>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</si>
  <si>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</si>
  <si>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</si>
  <si>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</si>
  <si>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</si>
  <si>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</si>
  <si>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</si>
  <si>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</si>
  <si>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</si>
  <si>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</si>
  <si>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</si>
  <si>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</si>
  <si>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</si>
  <si>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</si>
  <si>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</si>
  <si>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</si>
  <si>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</si>
  <si>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</si>
  <si>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</si>
  <si>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</si>
  <si>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</si>
  <si>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</si>
  <si>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</si>
  <si>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</si>
  <si>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</si>
  <si>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</si>
  <si>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</si>
  <si>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</si>
  <si>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</si>
  <si>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</si>
  <si>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</si>
  <si>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</si>
  <si>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</si>
  <si>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</si>
  <si>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</si>
  <si>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</si>
  <si>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</si>
  <si>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</si>
  <si>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</si>
  <si>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</si>
  <si>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</si>
  <si>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</si>
  <si>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</si>
  <si>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</si>
  <si>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</si>
  <si>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</si>
  <si>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</si>
  <si>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</si>
  <si>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</si>
  <si>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</si>
  <si>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</si>
  <si>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</si>
  <si>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</si>
  <si>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</si>
  <si>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</si>
  <si>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</si>
  <si>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</si>
  <si>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</si>
  <si>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</si>
  <si>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</si>
  <si>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</si>
  <si>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</si>
  <si>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</si>
  <si>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</si>
  <si>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</si>
  <si>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</si>
  <si>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</si>
  <si>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</si>
  <si>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</si>
  <si>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</si>
  <si>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</si>
  <si>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</si>
  <si>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</si>
  <si>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</si>
  <si>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</si>
  <si>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</si>
  <si>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</si>
  <si>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</si>
  <si>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</si>
  <si>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</si>
  <si>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</si>
  <si>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</si>
  <si>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</si>
  <si>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</si>
  <si>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</si>
  <si>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</si>
  <si>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</si>
  <si>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</si>
  <si>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</si>
  <si>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</si>
  <si>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</si>
  <si>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</si>
  <si>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</si>
  <si>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</si>
  <si>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</si>
  <si>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</si>
  <si>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</si>
  <si>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</si>
  <si>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</si>
  <si>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</si>
  <si>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</si>
  <si>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</si>
  <si>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</si>
  <si>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</si>
  <si>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</si>
  <si>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</si>
  <si>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</si>
  <si>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</si>
  <si>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</si>
  <si>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</si>
  <si>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</si>
  <si>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</si>
  <si>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</si>
  <si>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</si>
  <si>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</si>
  <si>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</si>
  <si>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</si>
  <si>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</si>
  <si>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</si>
  <si>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</si>
  <si>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</si>
  <si>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</si>
  <si>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</si>
  <si>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</si>
  <si>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</si>
  <si>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</si>
  <si>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</si>
  <si>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</si>
  <si>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</si>
  <si>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</si>
  <si>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</si>
  <si>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</si>
  <si>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</si>
  <si>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</si>
  <si>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</si>
  <si>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</si>
  <si>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</si>
  <si>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</si>
  <si>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</si>
  <si>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</si>
  <si>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</si>
  <si>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</si>
  <si>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</si>
  <si>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</si>
  <si>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</si>
  <si>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</si>
  <si>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</si>
  <si>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</si>
  <si>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</si>
  <si>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</si>
  <si>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</si>
  <si>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</si>
  <si>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</si>
  <si>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</si>
  <si>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</si>
  <si>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</si>
  <si>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</si>
  <si>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</si>
  <si>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</si>
  <si>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</si>
  <si>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</si>
  <si>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</si>
  <si>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</si>
  <si>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</si>
  <si>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</si>
  <si>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</si>
  <si>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</si>
  <si>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</si>
  <si>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</si>
  <si>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</si>
  <si>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</si>
  <si>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</si>
  <si>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</si>
  <si>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</si>
  <si>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</si>
  <si>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</si>
  <si>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</si>
  <si>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</si>
  <si>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</si>
  <si>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</si>
  <si>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</si>
  <si>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</si>
  <si>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</si>
  <si>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</si>
  <si>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</si>
  <si>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</si>
  <si>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</si>
  <si>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</si>
  <si>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</si>
  <si>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</si>
  <si>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</si>
  <si>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</si>
  <si>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</si>
  <si>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</si>
  <si>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</si>
  <si>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</si>
  <si>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</si>
  <si>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</si>
  <si>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</si>
  <si>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</si>
  <si>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</si>
  <si>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</si>
  <si>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</si>
  <si>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</si>
  <si>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</si>
  <si>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</si>
  <si>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</si>
  <si>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</si>
  <si>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</si>
  <si>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</si>
  <si>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</si>
  <si>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</si>
  <si>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</si>
  <si>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</si>
  <si>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</si>
  <si>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</si>
  <si>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</si>
  <si>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</si>
  <si>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</si>
  <si>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</si>
  <si>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</si>
  <si>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</si>
  <si>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</si>
  <si>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</si>
  <si>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</si>
  <si>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</si>
  <si>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</si>
  <si>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</si>
  <si>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</si>
  <si>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</si>
  <si>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</si>
  <si>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</si>
  <si>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</si>
  <si>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</si>
  <si>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</si>
  <si>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</si>
  <si>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</si>
  <si>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</si>
  <si>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</si>
  <si>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</si>
  <si>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</si>
  <si>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</si>
  <si>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</si>
  <si>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</si>
  <si>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</si>
  <si>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</si>
  <si>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</si>
  <si>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</si>
  <si>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</si>
  <si>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</si>
  <si>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</si>
  <si>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</si>
  <si>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</si>
  <si>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</si>
  <si>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</si>
  <si>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</si>
  <si>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</si>
  <si>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</si>
  <si>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</si>
  <si>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</si>
  <si>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</si>
  <si>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</si>
  <si>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</si>
  <si>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</si>
  <si>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</si>
  <si>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</si>
  <si>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</si>
  <si>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</si>
  <si>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</si>
  <si>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</si>
  <si>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</si>
  <si>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</si>
  <si>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</si>
  <si>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</si>
  <si>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</si>
  <si>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</si>
  <si>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</si>
  <si>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</si>
  <si>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</si>
  <si>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</si>
  <si>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</si>
  <si>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</si>
  <si>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</si>
  <si>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</si>
  <si>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</si>
  <si>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</si>
  <si>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</si>
  <si>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</si>
  <si>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</si>
  <si>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</si>
  <si>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</si>
  <si>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</si>
  <si>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</si>
  <si>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</si>
  <si>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</si>
  <si>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</si>
  <si>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</si>
  <si>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</si>
  <si>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</si>
  <si>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</si>
  <si>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</si>
  <si>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</si>
  <si>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</si>
  <si>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</si>
  <si>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</si>
  <si>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</si>
  <si>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</si>
  <si>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</si>
  <si>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</si>
  <si>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</si>
  <si>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</si>
  <si>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</si>
  <si>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</si>
  <si>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</si>
  <si>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</si>
  <si>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</si>
  <si>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</si>
  <si>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</si>
  <si>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</si>
  <si>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</si>
  <si>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</si>
  <si>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</si>
  <si>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</si>
  <si>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</si>
  <si>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</si>
  <si>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</si>
  <si>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</si>
  <si>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</si>
  <si>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</si>
  <si>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</si>
  <si>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</si>
  <si>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</si>
  <si>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</si>
  <si>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</si>
  <si>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</si>
  <si>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</si>
  <si>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</si>
  <si>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</si>
  <si>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</si>
  <si>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</si>
  <si>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</si>
  <si>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</si>
  <si>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</si>
  <si>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</si>
  <si>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</si>
  <si>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</si>
  <si>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</si>
  <si>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</si>
  <si>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</si>
  <si>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</si>
  <si>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</si>
  <si>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</si>
  <si>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</si>
  <si>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</si>
  <si>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</si>
  <si>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</si>
  <si>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</si>
  <si>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</si>
  <si>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</si>
  <si>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</si>
  <si>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</si>
  <si>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</si>
  <si>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</si>
  <si>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</si>
  <si>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</si>
  <si>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</si>
  <si>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</si>
  <si>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</si>
  <si>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</si>
  <si>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</si>
  <si>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</si>
  <si>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</si>
  <si>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</si>
  <si>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</si>
  <si>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</si>
  <si>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</si>
  <si>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</si>
  <si>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</si>
  <si>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</si>
  <si>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</si>
  <si>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</si>
  <si>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</si>
  <si>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</si>
  <si>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</si>
  <si>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</si>
  <si>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</si>
  <si>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</si>
  <si>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</si>
  <si>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</si>
  <si>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</si>
  <si>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</si>
  <si>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</si>
  <si>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</si>
  <si>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</si>
  <si>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</si>
  <si>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</si>
  <si>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</si>
  <si>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</si>
  <si>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</si>
  <si>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</si>
  <si>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</si>
  <si>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</si>
  <si>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</si>
  <si>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</si>
  <si>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</si>
  <si>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</si>
  <si>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</si>
  <si>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</si>
  <si>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</si>
  <si>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</si>
  <si>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</si>
  <si>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</si>
  <si>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</si>
  <si>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</si>
  <si>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</si>
  <si>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</si>
  <si>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</si>
  <si>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</si>
  <si>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</si>
  <si>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</si>
  <si>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</si>
  <si>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</si>
  <si>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</si>
  <si>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</si>
  <si>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</si>
  <si>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</si>
  <si>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</si>
  <si>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</si>
  <si>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</si>
  <si>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</si>
  <si>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</si>
  <si>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</si>
  <si>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</si>
  <si>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</si>
  <si>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</si>
  <si>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</si>
  <si>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</si>
  <si>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</si>
  <si>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</si>
  <si>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</si>
  <si>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</si>
  <si>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</si>
  <si>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</si>
  <si>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</si>
  <si>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</si>
  <si>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</si>
  <si>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</si>
  <si>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</si>
  <si>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</si>
  <si>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</si>
  <si>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</si>
  <si>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</si>
  <si>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</si>
  <si>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</si>
  <si>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</si>
  <si>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</si>
  <si>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</si>
  <si>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</si>
  <si>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</si>
  <si>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</si>
  <si>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</si>
  <si>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</si>
  <si>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</si>
  <si>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</si>
  <si>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</si>
  <si>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</si>
  <si>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</si>
  <si>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</si>
  <si>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</si>
  <si>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</si>
  <si>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</si>
  <si>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</si>
  <si>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</si>
  <si>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</si>
  <si>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</si>
  <si>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</si>
  <si>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</si>
  <si>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</si>
  <si>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</si>
  <si>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</si>
  <si>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</si>
  <si>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</si>
  <si>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</si>
  <si>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</si>
  <si>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</si>
  <si>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</si>
  <si>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</si>
  <si>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</si>
  <si>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</si>
  <si>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</si>
  <si>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</si>
  <si>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</si>
  <si>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</si>
  <si>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</si>
  <si>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</si>
  <si>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</si>
  <si>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</si>
  <si>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</si>
  <si>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</si>
  <si>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</si>
  <si>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</si>
  <si>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</si>
  <si>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</si>
  <si>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</si>
  <si>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</si>
  <si>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</si>
  <si>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</si>
  <si>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</si>
  <si>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</si>
  <si>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</si>
  <si>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</si>
  <si>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</si>
  <si>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</si>
  <si>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</si>
  <si>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</si>
  <si>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</si>
  <si>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</si>
  <si>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</si>
  <si>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</si>
  <si>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</si>
  <si>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</si>
  <si>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</si>
  <si>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</si>
  <si>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</si>
  <si>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</si>
  <si>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</si>
  <si>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</si>
  <si>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</si>
  <si>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</si>
  <si>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</si>
  <si>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</si>
  <si>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</si>
  <si>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</si>
  <si>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</si>
  <si>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</si>
  <si>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</si>
  <si>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</si>
  <si>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</si>
  <si>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</si>
  <si>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</si>
  <si>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</si>
  <si>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</si>
  <si>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</si>
  <si>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</si>
  <si>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</si>
  <si>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</si>
  <si>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</si>
  <si>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</si>
  <si>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</si>
  <si>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</si>
  <si>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</si>
  <si>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</si>
  <si>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</si>
  <si>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</si>
  <si>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</si>
  <si>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</si>
  <si>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</si>
  <si>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</si>
  <si>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</si>
  <si>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</si>
  <si>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</si>
  <si>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</si>
  <si>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</si>
  <si>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</si>
  <si>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</si>
  <si>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</si>
  <si>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</si>
  <si>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</si>
  <si>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</si>
  <si>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</si>
  <si>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</si>
  <si>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</si>
  <si>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</si>
  <si>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</si>
  <si>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</si>
  <si>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</si>
  <si>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</si>
  <si>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</si>
  <si>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</si>
  <si>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</si>
  <si>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</si>
  <si>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</si>
  <si>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</si>
  <si>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</si>
  <si>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</si>
  <si>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</si>
  <si>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</si>
  <si>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</si>
  <si>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</si>
  <si>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</si>
  <si>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</si>
  <si>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</si>
  <si>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</si>
  <si>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</si>
  <si>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</si>
  <si>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</si>
  <si>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</si>
  <si>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</si>
  <si>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</si>
  <si>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</si>
  <si>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</si>
  <si>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</si>
  <si>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</si>
  <si>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</si>
  <si>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</si>
  <si>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</si>
  <si>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</si>
  <si>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</si>
  <si>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</si>
  <si>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</si>
  <si>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</si>
  <si>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</si>
  <si>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</si>
  <si>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</si>
  <si>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</si>
  <si>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</si>
  <si>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</si>
  <si>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</si>
  <si>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</si>
  <si>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</si>
  <si>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</si>
  <si>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</si>
  <si>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</si>
  <si>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</si>
  <si>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</si>
  <si>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</si>
  <si>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</si>
  <si>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</si>
  <si>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</si>
  <si>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</si>
  <si>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</si>
  <si>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</si>
  <si>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</si>
  <si>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</si>
  <si>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</si>
  <si>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</si>
  <si>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</si>
  <si>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</si>
  <si>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</si>
  <si>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</si>
  <si>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</si>
  <si>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</si>
  <si>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</si>
  <si>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</si>
  <si>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</si>
  <si>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</si>
  <si>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</si>
  <si>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</si>
  <si>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</si>
  <si>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</si>
  <si>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</si>
  <si>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</si>
  <si>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</si>
  <si>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</si>
  <si>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</si>
  <si>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</si>
  <si>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</si>
  <si>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</si>
  <si>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</si>
  <si>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</si>
  <si>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</si>
  <si>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</si>
  <si>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</si>
  <si>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</si>
  <si>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</si>
  <si>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</si>
  <si>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</si>
  <si>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</si>
  <si>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</si>
  <si>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</si>
  <si>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</si>
  <si>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</si>
  <si>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</si>
  <si>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</si>
  <si>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</si>
  <si>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</si>
  <si>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</si>
  <si>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</si>
  <si>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</si>
  <si>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</si>
  <si>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</si>
  <si>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</si>
  <si>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</si>
  <si>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</si>
  <si>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</si>
  <si>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</si>
  <si>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</si>
  <si>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</si>
  <si>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</si>
  <si>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</si>
  <si>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</si>
  <si>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</si>
  <si>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</si>
  <si>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</si>
  <si>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</si>
  <si>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</si>
  <si>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</si>
  <si>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</si>
  <si>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</si>
  <si>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</si>
  <si>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</si>
  <si>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</si>
  <si>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</si>
  <si>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</si>
  <si>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</si>
  <si>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</si>
  <si>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</si>
  <si>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</si>
  <si>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</si>
  <si>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</si>
  <si>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</si>
  <si>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</si>
  <si>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</si>
  <si>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</si>
  <si>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</si>
  <si>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</si>
  <si>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</si>
  <si>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</si>
  <si>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</si>
  <si>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</si>
  <si>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</si>
  <si>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</si>
  <si>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</si>
  <si>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</si>
  <si>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</si>
  <si>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</si>
  <si>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</si>
  <si>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</si>
  <si>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</si>
  <si>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</si>
  <si>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</si>
  <si>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</si>
  <si>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</si>
  <si>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</si>
  <si>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</si>
  <si>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</si>
  <si>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</si>
  <si>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</si>
  <si>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</si>
  <si>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</si>
  <si>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</si>
  <si>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</si>
  <si>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</si>
  <si>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</si>
  <si>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</si>
  <si>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</si>
  <si>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</si>
  <si>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</si>
  <si>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</si>
  <si>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</si>
  <si>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</si>
  <si>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</si>
  <si>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</si>
  <si>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</si>
  <si>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</si>
  <si>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</si>
  <si>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</si>
  <si>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</si>
  <si>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</si>
  <si>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</si>
  <si>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</si>
  <si>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</si>
  <si>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</si>
  <si>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</si>
  <si>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</si>
  <si>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</si>
  <si>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</si>
  <si>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</si>
  <si>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</si>
  <si>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</si>
  <si>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</si>
  <si>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</si>
  <si>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</si>
  <si>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</si>
  <si>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</si>
  <si>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</si>
  <si>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</si>
  <si>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</si>
  <si>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</si>
  <si>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</si>
  <si>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</si>
  <si>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</si>
  <si>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</si>
  <si>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</si>
  <si>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</si>
  <si>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</si>
  <si>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</si>
  <si>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</si>
  <si>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</si>
  <si>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</si>
  <si>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</si>
  <si>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</si>
  <si>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</si>
  <si>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</si>
  <si>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</si>
  <si>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</si>
  <si>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</si>
  <si>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</si>
  <si>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</si>
  <si>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</si>
  <si>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</si>
  <si>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</si>
  <si>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</si>
  <si>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</si>
  <si>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</si>
  <si>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</si>
  <si>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</si>
  <si>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</si>
  <si>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</si>
  <si>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</si>
  <si>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</si>
  <si>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</si>
  <si>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</si>
  <si>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</si>
  <si>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</si>
  <si>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</si>
  <si>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</si>
  <si>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</si>
  <si>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</si>
  <si>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</si>
  <si>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</si>
  <si>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</si>
  <si>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</si>
  <si>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</si>
  <si>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</si>
  <si>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</si>
  <si>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</si>
  <si>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</si>
  <si>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</si>
  <si>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</si>
  <si>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</si>
  <si>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</si>
  <si>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</si>
  <si>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</si>
  <si>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</si>
  <si>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</si>
  <si>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</si>
  <si>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</si>
  <si>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</si>
  <si>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</si>
  <si>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</si>
  <si>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</si>
  <si>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</si>
  <si>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</si>
  <si>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</si>
  <si>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</si>
  <si>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</si>
  <si>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</si>
  <si>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</si>
  <si>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</si>
  <si>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</si>
  <si>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</si>
  <si>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</si>
  <si>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</si>
  <si>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</si>
  <si>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</si>
  <si>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</si>
  <si>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</si>
  <si>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</si>
  <si>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</si>
  <si>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</si>
  <si>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</si>
  <si>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</si>
  <si>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</si>
  <si>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</si>
  <si>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</si>
  <si>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</si>
  <si>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</si>
  <si>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</si>
  <si>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</si>
  <si>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</si>
  <si>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</si>
  <si>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</si>
  <si>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</si>
  <si>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</si>
  <si>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</si>
  <si>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</si>
  <si>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</si>
  <si>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</si>
  <si>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</si>
  <si>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</si>
  <si>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</si>
  <si>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</si>
  <si>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</si>
  <si>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</si>
  <si>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</si>
  <si>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</si>
  <si>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</si>
  <si>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</si>
  <si>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</si>
  <si>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</si>
  <si>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</si>
  <si>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</si>
  <si>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</si>
  <si>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</si>
  <si>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</si>
  <si>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</si>
  <si>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</si>
  <si>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</si>
  <si>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</si>
  <si>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</si>
  <si>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</si>
  <si>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</si>
  <si>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</si>
  <si>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</si>
  <si>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</si>
  <si>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</si>
  <si>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</si>
  <si>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</si>
  <si>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</si>
  <si>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</si>
  <si>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</si>
  <si>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</si>
  <si>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</si>
  <si>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</si>
  <si>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</si>
  <si>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</si>
  <si>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</si>
  <si>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</si>
  <si>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</si>
  <si>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</si>
  <si>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</si>
  <si>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</si>
  <si>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</si>
  <si>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</si>
  <si>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</si>
  <si>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</si>
  <si>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</si>
  <si>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</si>
  <si>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</si>
  <si>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</si>
  <si>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</si>
  <si>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</si>
  <si>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</si>
  <si>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</si>
  <si>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</si>
  <si>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</si>
  <si>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</si>
  <si>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</si>
  <si>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</si>
  <si>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</si>
  <si>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</si>
  <si>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</si>
  <si>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</si>
  <si>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</si>
  <si>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</si>
  <si>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</si>
  <si>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</si>
  <si>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</si>
  <si>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</si>
  <si>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</si>
  <si>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</si>
  <si>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</si>
  <si>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</si>
  <si>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</si>
  <si>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</si>
  <si>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</si>
  <si>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</si>
  <si>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</si>
  <si>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</si>
  <si>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</si>
  <si>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</si>
  <si>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</si>
  <si>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</si>
  <si>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</si>
  <si>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</si>
  <si>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</si>
  <si>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</si>
  <si>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</si>
  <si>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</si>
  <si>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</si>
  <si>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</si>
  <si>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</si>
  <si>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</si>
  <si>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</si>
  <si>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</si>
  <si>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</si>
  <si>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</si>
  <si>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</si>
  <si>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</si>
  <si>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</si>
  <si>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</si>
  <si>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</si>
  <si>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</si>
  <si>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</si>
  <si>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</si>
  <si>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</si>
  <si>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</si>
  <si>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</si>
  <si>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</si>
  <si>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</si>
  <si>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</si>
  <si>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</si>
  <si>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</si>
  <si>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</si>
  <si>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</si>
  <si>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</si>
  <si>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</si>
  <si>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</si>
  <si>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</si>
  <si>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</si>
  <si>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</si>
  <si>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</si>
  <si>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</si>
  <si>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</si>
  <si>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</si>
  <si>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</si>
  <si>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</si>
  <si>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</si>
  <si>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</si>
  <si>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</si>
  <si>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</si>
  <si>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</si>
  <si>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</si>
  <si>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</si>
  <si>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</si>
  <si>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</si>
  <si>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</si>
  <si>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</si>
  <si>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</si>
  <si>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</si>
  <si>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</si>
  <si>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</si>
  <si>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</si>
  <si>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</si>
  <si>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</si>
  <si>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</si>
  <si>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</si>
  <si>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</si>
  <si>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</si>
  <si>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</si>
  <si>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</si>
  <si>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</si>
  <si>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</si>
  <si>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</si>
  <si>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</si>
  <si>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</si>
  <si>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</si>
  <si>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</si>
  <si>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</si>
  <si>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</si>
  <si>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</si>
  <si>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</si>
  <si>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</si>
  <si>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</si>
  <si>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</si>
  <si>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</si>
  <si>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</si>
  <si>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</si>
  <si>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</si>
  <si>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</si>
  <si>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</si>
  <si>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</si>
  <si>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</si>
  <si>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</si>
  <si>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</si>
  <si>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</si>
  <si>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</si>
  <si>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</si>
  <si>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</si>
  <si>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</si>
  <si>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</si>
  <si>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</si>
  <si>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</si>
  <si>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</si>
  <si>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</si>
  <si>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</si>
  <si>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</si>
  <si>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</si>
  <si>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</si>
  <si>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</si>
  <si>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</si>
  <si>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</si>
  <si>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</si>
  <si>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</si>
  <si>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</si>
  <si>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</si>
  <si>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</si>
  <si>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</si>
  <si>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</si>
  <si>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</si>
  <si>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</si>
  <si>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</si>
  <si>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</si>
  <si>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</si>
  <si>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</si>
  <si>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</si>
  <si>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</si>
  <si>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</si>
  <si>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</si>
  <si>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</si>
  <si>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</si>
  <si>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</si>
  <si>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</si>
  <si>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</si>
  <si>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</si>
  <si>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</si>
  <si>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</si>
  <si>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</si>
  <si>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</si>
  <si>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</si>
  <si>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</si>
  <si>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</si>
  <si>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</si>
  <si>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</si>
  <si>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</si>
  <si>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</si>
  <si>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</si>
  <si>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</si>
  <si>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</si>
  <si>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</si>
  <si>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</si>
  <si>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</si>
  <si>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</si>
  <si>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</si>
  <si>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</si>
  <si>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</si>
  <si>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</si>
  <si>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</si>
  <si>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</si>
  <si>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</si>
  <si>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</si>
  <si>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</si>
  <si>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</si>
  <si>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</si>
  <si>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</si>
  <si>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</si>
  <si>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</si>
  <si>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</si>
  <si>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</si>
  <si>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</si>
  <si>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</si>
  <si>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</si>
  <si>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</si>
  <si>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</si>
  <si>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</si>
  <si>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</si>
  <si>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</si>
  <si>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</si>
  <si>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</si>
  <si>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</si>
  <si>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</si>
  <si>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</si>
  <si>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</si>
  <si>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</si>
  <si>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</si>
  <si>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</si>
  <si>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</si>
  <si>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</si>
  <si>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</si>
  <si>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</si>
  <si>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</si>
  <si>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</si>
  <si>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</si>
  <si>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</si>
  <si>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</si>
  <si>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</si>
  <si>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</si>
  <si>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</si>
  <si>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</si>
  <si>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</si>
  <si>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</si>
  <si>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</si>
  <si>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</si>
  <si>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</si>
  <si>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</si>
  <si>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</si>
  <si>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</si>
  <si>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</si>
  <si>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</si>
  <si>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</si>
  <si>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</si>
  <si>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</si>
  <si>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</si>
  <si>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</si>
  <si>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</si>
  <si>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</si>
  <si>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</si>
  <si>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</si>
  <si>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</si>
  <si>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</si>
  <si>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</si>
  <si>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</si>
  <si>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</si>
  <si>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</si>
  <si>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</si>
  <si>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</si>
  <si>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</si>
  <si>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</si>
  <si>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</si>
  <si>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</si>
  <si>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</si>
  <si>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</si>
  <si>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</si>
  <si>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</si>
  <si>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</si>
  <si>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</si>
  <si>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</si>
  <si>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</si>
  <si>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</si>
  <si>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</si>
  <si>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</si>
  <si>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</si>
  <si>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</si>
  <si>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</si>
  <si>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</si>
  <si>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</si>
  <si>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</si>
  <si>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</si>
  <si>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</si>
  <si>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</si>
  <si>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</si>
  <si>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</si>
  <si>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</si>
  <si>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</si>
  <si>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</si>
  <si>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</si>
  <si>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</si>
  <si>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</si>
  <si>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</si>
  <si>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</si>
  <si>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</si>
  <si>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</si>
  <si>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</si>
  <si>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</si>
  <si>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</si>
  <si>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</si>
  <si>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</si>
  <si>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</si>
  <si>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</si>
  <si>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</si>
  <si>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</si>
  <si>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</si>
  <si>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</si>
  <si>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</si>
  <si>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</si>
  <si>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</si>
  <si>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</si>
  <si>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</si>
  <si>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</si>
  <si>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</si>
  <si>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</si>
  <si>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</si>
  <si>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</si>
  <si>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</si>
  <si>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</si>
  <si>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</si>
  <si>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</si>
  <si>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</si>
  <si>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</si>
  <si>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</si>
  <si>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</si>
  <si>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</si>
  <si>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</si>
  <si>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</si>
  <si>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</si>
  <si>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</si>
  <si>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</si>
  <si>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</si>
  <si>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</si>
  <si>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</si>
  <si>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</si>
  <si>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</si>
  <si>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</si>
  <si>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</si>
  <si>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</si>
  <si>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</si>
  <si>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</si>
  <si>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</si>
  <si>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</si>
  <si>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</si>
  <si>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</si>
  <si>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</si>
  <si>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</si>
  <si>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</si>
  <si>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</si>
  <si>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</si>
  <si>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</si>
  <si>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</si>
  <si>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</si>
  <si>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</si>
  <si>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</si>
  <si>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</si>
  <si>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</si>
  <si>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</si>
  <si>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</si>
  <si>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</si>
  <si>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</si>
  <si>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</si>
  <si>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</si>
  <si>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</si>
  <si>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</si>
  <si>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</si>
  <si>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</si>
  <si>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</si>
  <si>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</si>
  <si>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</si>
  <si>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</si>
  <si>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</si>
  <si>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</si>
  <si>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</si>
  <si>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</si>
  <si>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</si>
  <si>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</si>
  <si>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</si>
  <si>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</si>
  <si>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</si>
  <si>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</si>
  <si>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</si>
  <si>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</si>
  <si>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</si>
  <si>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</si>
  <si>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</si>
  <si>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</si>
  <si>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</si>
  <si>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</si>
  <si>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</si>
  <si>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</si>
  <si>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</si>
  <si>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</si>
  <si>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</si>
  <si>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</si>
  <si>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</si>
  <si>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</si>
  <si>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</si>
  <si>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</si>
  <si>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</si>
  <si>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</si>
  <si>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</si>
  <si>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</si>
  <si>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</si>
  <si>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</si>
  <si>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</si>
  <si>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</si>
  <si>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</si>
  <si>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</si>
  <si>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</si>
  <si>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</si>
  <si>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</si>
  <si>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</si>
  <si>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</si>
  <si>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</si>
  <si>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</si>
  <si>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</si>
  <si>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</si>
  <si>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</si>
  <si>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</si>
  <si>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</si>
  <si>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</si>
  <si>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</si>
  <si>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</si>
  <si>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</si>
  <si>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</si>
  <si>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</si>
  <si>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</si>
  <si>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</si>
  <si>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</si>
  <si>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</si>
  <si>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</si>
  <si>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</si>
  <si>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</si>
  <si>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</si>
  <si>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</si>
  <si>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</si>
  <si>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</si>
  <si>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</si>
  <si>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</si>
  <si>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</si>
  <si>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</si>
  <si>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</si>
  <si>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</si>
  <si>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</si>
  <si>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</si>
  <si>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</si>
  <si>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</si>
  <si>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</si>
  <si>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</si>
  <si>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</si>
  <si>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</si>
  <si>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</si>
  <si>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</si>
  <si>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</si>
  <si>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</si>
  <si>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</si>
  <si>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</si>
  <si>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</si>
  <si>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</si>
  <si>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</si>
  <si>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</si>
  <si>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</si>
  <si>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</si>
  <si>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</si>
  <si>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</si>
  <si>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</si>
  <si>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</si>
  <si>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</si>
  <si>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</si>
  <si>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</si>
  <si>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</si>
  <si>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</si>
  <si>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</si>
  <si>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</si>
  <si>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</si>
  <si>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</si>
  <si>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</si>
  <si>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</si>
  <si>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</si>
  <si>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</si>
  <si>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</si>
  <si>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</si>
  <si>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</si>
  <si>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</si>
  <si>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</si>
  <si>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</si>
  <si>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</si>
  <si>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</si>
  <si>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</si>
  <si>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</si>
  <si>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</si>
  <si>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</si>
  <si>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</si>
  <si>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</si>
  <si>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</si>
  <si>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</si>
  <si>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</si>
  <si>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</si>
  <si>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</si>
  <si>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</si>
  <si>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</si>
  <si>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</si>
  <si>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</si>
  <si>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</si>
  <si>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</si>
  <si>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</si>
  <si>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</si>
  <si>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</si>
  <si>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</si>
  <si>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</si>
  <si>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</si>
  <si>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</si>
  <si>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</si>
  <si>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</si>
  <si>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</si>
  <si>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</si>
  <si>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</si>
  <si>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</si>
  <si>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</si>
  <si>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</si>
  <si>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</si>
  <si>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</si>
  <si>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</si>
  <si>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</si>
  <si>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</si>
  <si>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</si>
  <si>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</si>
  <si>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</si>
  <si>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</si>
  <si>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</si>
  <si>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</si>
  <si>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</si>
  <si>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</si>
  <si>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</si>
  <si>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</si>
  <si>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</si>
  <si>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</si>
  <si>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</si>
  <si>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</si>
  <si>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</si>
  <si>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</si>
  <si>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</si>
  <si>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</si>
  <si>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</si>
  <si>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</si>
  <si>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</si>
  <si>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</si>
  <si>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</si>
  <si>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</si>
  <si>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</si>
  <si>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</si>
  <si>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</si>
  <si>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</si>
  <si>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</si>
  <si>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</si>
  <si>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</si>
  <si>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</si>
  <si>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</si>
  <si>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</si>
  <si>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</si>
  <si>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</si>
  <si>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</si>
  <si>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</si>
  <si>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</si>
  <si>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</si>
  <si>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</si>
  <si>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</si>
  <si>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</si>
  <si>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</si>
  <si>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</si>
  <si>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</si>
  <si>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</si>
  <si>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</si>
  <si>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</si>
  <si>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</si>
  <si>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</si>
  <si>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</si>
  <si>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</si>
  <si>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</si>
  <si>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</si>
  <si>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</si>
  <si>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</si>
  <si>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</si>
  <si>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</si>
  <si>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</si>
  <si>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</si>
  <si>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</si>
  <si>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</si>
  <si>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</si>
  <si>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</si>
  <si>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</si>
  <si>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</si>
  <si>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</si>
  <si>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</si>
  <si>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</si>
  <si>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</si>
  <si>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</si>
  <si>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</si>
  <si>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</si>
  <si>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</si>
  <si>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</si>
  <si>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</si>
  <si>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</si>
  <si>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</si>
  <si>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</si>
  <si>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</si>
  <si>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</si>
  <si>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</si>
  <si>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</si>
  <si>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</si>
  <si>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</si>
  <si>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</si>
  <si>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</si>
  <si>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</si>
  <si>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</si>
  <si>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</si>
  <si>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</si>
  <si>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</si>
  <si>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</si>
  <si>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</si>
  <si>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</si>
  <si>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</si>
  <si>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</si>
  <si>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</si>
  <si>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</si>
  <si>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</si>
  <si>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</si>
  <si>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</si>
  <si>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</si>
  <si>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</si>
  <si>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</si>
  <si>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</si>
  <si>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</si>
  <si>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</si>
  <si>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</si>
  <si>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</si>
  <si>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</si>
  <si>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</si>
  <si>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</si>
  <si>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</si>
  <si>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</si>
  <si>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</si>
  <si>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</si>
  <si>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</si>
  <si>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</si>
  <si>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</si>
  <si>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</si>
  <si>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</si>
  <si>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</si>
  <si>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</si>
  <si>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</si>
  <si>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</si>
  <si>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</si>
  <si>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</si>
  <si>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</si>
  <si>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</si>
  <si>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</si>
  <si>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</si>
  <si>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</si>
  <si>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</si>
  <si>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</si>
  <si>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</si>
  <si>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</si>
  <si>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</si>
  <si>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</si>
  <si>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</si>
  <si>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</si>
  <si>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</si>
  <si>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</si>
  <si>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</si>
  <si>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</si>
  <si>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</si>
  <si>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</si>
  <si>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</si>
  <si>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</si>
  <si>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</si>
  <si>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</si>
  <si>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</si>
  <si>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</si>
  <si>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</si>
  <si>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</si>
  <si>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</si>
  <si>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</si>
  <si>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</si>
  <si>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</si>
  <si>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</si>
  <si>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</si>
  <si>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</si>
  <si>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</si>
  <si>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</si>
  <si>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</si>
  <si>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</si>
  <si>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</si>
  <si>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</si>
  <si>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</si>
  <si>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</si>
  <si>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</si>
  <si>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</si>
  <si>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</si>
  <si>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</si>
  <si>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</si>
  <si>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</si>
  <si>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</si>
  <si>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</si>
  <si>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</si>
  <si>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</si>
  <si>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</si>
  <si>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</si>
  <si>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</si>
  <si>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</si>
  <si>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</si>
  <si>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</si>
  <si>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</si>
  <si>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</si>
  <si>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</si>
  <si>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</si>
  <si>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</si>
  <si>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</si>
  <si>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</si>
  <si>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</si>
  <si>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</si>
  <si>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</si>
  <si>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</si>
  <si>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</si>
  <si>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</si>
  <si>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</si>
  <si>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</si>
  <si>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</si>
  <si>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</si>
  <si>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</si>
  <si>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</si>
  <si>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</si>
  <si>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</si>
  <si>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</si>
  <si>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</si>
  <si>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</si>
  <si>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</si>
  <si>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</si>
  <si>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</si>
  <si>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</si>
  <si>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</si>
  <si>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</si>
  <si>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</si>
  <si>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</si>
  <si>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</si>
  <si>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</si>
  <si>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</si>
  <si>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</si>
  <si>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</si>
  <si>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</si>
  <si>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</si>
  <si>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</si>
  <si>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</si>
  <si>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</si>
  <si>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</si>
  <si>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</si>
  <si>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</si>
  <si>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</si>
  <si>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</si>
  <si>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</si>
  <si>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</si>
  <si>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</si>
  <si>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</si>
  <si>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</si>
  <si>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</si>
  <si>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</si>
  <si>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</si>
  <si>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</si>
  <si>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</si>
  <si>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</si>
  <si>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</si>
  <si>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</si>
  <si>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</si>
  <si>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</si>
  <si>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</si>
  <si>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</si>
  <si>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</si>
  <si>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</si>
  <si>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</si>
  <si>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</si>
  <si>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</si>
  <si>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</si>
  <si>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</si>
  <si>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</si>
  <si>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</si>
  <si>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</si>
  <si>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</si>
  <si>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</si>
  <si>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</si>
  <si>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</si>
  <si>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</si>
  <si>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</si>
  <si>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</si>
  <si>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</si>
  <si>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</si>
  <si>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</si>
  <si>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</si>
  <si>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</si>
  <si>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</si>
  <si>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</si>
  <si>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</si>
  <si>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</si>
  <si>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</si>
  <si>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</si>
  <si>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</si>
  <si>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</si>
  <si>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</si>
  <si>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</si>
  <si>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</si>
  <si>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</si>
  <si>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</si>
  <si>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</si>
  <si>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</si>
  <si>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</si>
  <si>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</si>
  <si>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</si>
  <si>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</si>
  <si>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</si>
  <si>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</si>
  <si>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</si>
  <si>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</si>
  <si>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</si>
  <si>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</si>
  <si>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</si>
  <si>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</si>
  <si>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</si>
  <si>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</si>
  <si>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</si>
  <si>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</si>
  <si>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</si>
  <si>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</si>
  <si>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</si>
  <si>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</si>
  <si>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</si>
  <si>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</si>
  <si>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</si>
  <si>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</si>
  <si>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</si>
  <si>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</si>
  <si>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</si>
  <si>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</si>
  <si>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</si>
  <si>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</si>
  <si>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</si>
  <si>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</si>
  <si>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</si>
  <si>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</si>
  <si>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</si>
  <si>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</si>
  <si>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</si>
  <si>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</si>
  <si>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</si>
  <si>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</si>
  <si>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</si>
  <si>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</si>
  <si>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</si>
  <si>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</si>
  <si>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</si>
  <si>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</si>
  <si>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</si>
  <si>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</si>
  <si>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</si>
  <si>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</si>
  <si>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</si>
  <si>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</si>
  <si>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</si>
  <si>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</si>
  <si>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</si>
  <si>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</si>
  <si>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</si>
  <si>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</si>
  <si>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</si>
  <si>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</si>
  <si>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</si>
  <si>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</si>
  <si>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</si>
  <si>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</si>
  <si>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</si>
  <si>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</si>
  <si>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</si>
  <si>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</si>
  <si>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</si>
  <si>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</si>
  <si>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</si>
  <si>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</si>
  <si>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</si>
  <si>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</si>
  <si>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</si>
  <si>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</si>
  <si>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</si>
  <si>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</si>
  <si>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</si>
  <si>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</si>
  <si>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</si>
  <si>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</si>
  <si>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</si>
  <si>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</si>
  <si>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</si>
  <si>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</si>
  <si>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</si>
  <si>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</si>
  <si>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</si>
  <si>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</si>
  <si>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</si>
  <si>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</si>
  <si>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</si>
  <si>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</si>
  <si>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</si>
  <si>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</si>
  <si>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</si>
  <si>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</si>
  <si>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</si>
  <si>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</si>
  <si>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</si>
  <si>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</si>
  <si>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</si>
  <si>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</si>
  <si>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</si>
  <si>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</si>
  <si>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</si>
  <si>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</si>
  <si>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</si>
  <si>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</si>
  <si>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</si>
  <si>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</si>
  <si>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</si>
  <si>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</si>
  <si>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</si>
  <si>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</si>
  <si>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</si>
  <si>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</si>
  <si>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</si>
  <si>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</si>
  <si>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</si>
  <si>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</si>
  <si>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</si>
  <si>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</si>
  <si>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</si>
  <si>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</si>
  <si>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</si>
  <si>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</si>
  <si>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</si>
  <si>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</si>
  <si>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</si>
  <si>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</si>
  <si>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</si>
  <si>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</si>
  <si>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</si>
  <si>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</si>
  <si>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</si>
  <si>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</si>
  <si>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</si>
  <si>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</si>
  <si>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</si>
  <si>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</si>
  <si>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</si>
  <si>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</si>
  <si>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</si>
  <si>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</si>
  <si>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</si>
  <si>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</si>
  <si>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</si>
  <si>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</si>
  <si>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</si>
  <si>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</si>
  <si>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</si>
  <si>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</si>
  <si>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</si>
  <si>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</si>
  <si>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</si>
  <si>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</si>
  <si>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</si>
  <si>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</si>
  <si>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</si>
  <si>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</si>
  <si>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</si>
  <si>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</si>
  <si>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</si>
  <si>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</si>
  <si>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</si>
  <si>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</si>
  <si>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</si>
  <si>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</si>
  <si>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</si>
  <si>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</si>
  <si>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</si>
  <si>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</si>
  <si>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</si>
  <si>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</si>
  <si>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</si>
  <si>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</si>
  <si>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</si>
  <si>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</si>
  <si>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</si>
  <si>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</si>
  <si>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</si>
  <si>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</si>
  <si>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</si>
  <si>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</si>
  <si>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</si>
  <si>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</si>
  <si>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</si>
  <si>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</si>
  <si>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</si>
  <si>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</si>
  <si>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</si>
  <si>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</si>
  <si>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</si>
  <si>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</si>
  <si>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</si>
  <si>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</si>
  <si>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</si>
  <si>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</si>
  <si>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</si>
  <si>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</si>
  <si>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</si>
  <si>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</si>
  <si>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</si>
  <si>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</si>
  <si>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</si>
  <si>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</si>
  <si>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</si>
  <si>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</si>
  <si>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</si>
  <si>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</si>
  <si>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</si>
  <si>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</si>
  <si>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</si>
  <si>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</si>
  <si>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</si>
  <si>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</si>
  <si>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</si>
  <si>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</si>
  <si>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</si>
  <si>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</si>
  <si>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</si>
  <si>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</si>
  <si>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</si>
  <si>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</si>
  <si>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</si>
  <si>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</si>
  <si>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</si>
  <si>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</si>
  <si>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</si>
  <si>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</si>
  <si>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</si>
  <si>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</si>
  <si>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</si>
  <si>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</si>
  <si>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</si>
  <si>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</si>
  <si>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</si>
  <si>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</si>
  <si>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</si>
  <si>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</si>
  <si>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</si>
  <si>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</si>
  <si>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</si>
  <si>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</si>
  <si>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</si>
  <si>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</si>
  <si>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</si>
  <si>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</si>
  <si>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</si>
  <si>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</si>
  <si>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</si>
  <si>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</si>
  <si>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</si>
  <si>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</si>
  <si>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</si>
  <si>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</si>
  <si>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</si>
  <si>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</si>
  <si>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</si>
  <si>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</si>
  <si>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</si>
  <si>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</si>
  <si>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</si>
  <si>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</si>
  <si>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</si>
  <si>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</si>
  <si>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</si>
  <si>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</si>
  <si>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</si>
  <si>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</si>
  <si>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</si>
  <si>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</si>
  <si>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</si>
  <si>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</si>
  <si>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</si>
  <si>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</si>
  <si>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</si>
  <si>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</si>
  <si>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</si>
  <si>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</si>
  <si>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</si>
  <si>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</si>
  <si>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</si>
  <si>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</si>
  <si>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</si>
  <si>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</si>
  <si>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</si>
  <si>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</si>
  <si>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</si>
  <si>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</si>
  <si>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</si>
  <si>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</si>
  <si>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</si>
  <si>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</si>
  <si>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</si>
  <si>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</si>
  <si>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</si>
  <si>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</si>
  <si>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</si>
  <si>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</si>
  <si>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</si>
  <si>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</si>
  <si>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</si>
  <si>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</si>
  <si>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</si>
  <si>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</si>
  <si>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</si>
  <si>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</si>
  <si>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</si>
  <si>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</si>
  <si>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</si>
  <si>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</si>
  <si>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</si>
  <si>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</si>
  <si>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</si>
  <si>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</si>
  <si>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</si>
  <si>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</si>
  <si>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</si>
  <si>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</si>
  <si>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</si>
  <si>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</si>
  <si>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</si>
  <si>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</si>
  <si>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</si>
  <si>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</si>
  <si>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</si>
  <si>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</si>
  <si>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</si>
  <si>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</si>
  <si>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</si>
  <si>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</si>
  <si>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</si>
  <si>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</si>
  <si>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</si>
  <si>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</si>
  <si>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</si>
  <si>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</si>
  <si>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</si>
  <si>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</si>
  <si>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</si>
  <si>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</si>
  <si>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</si>
  <si>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</si>
  <si>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</si>
  <si>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</si>
  <si>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</si>
  <si>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</si>
  <si>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</si>
  <si>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</si>
  <si>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</si>
  <si>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</si>
  <si>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</si>
  <si>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</si>
  <si>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</si>
  <si>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</si>
  <si>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</si>
  <si>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</si>
  <si>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</si>
  <si>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</si>
  <si>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</si>
  <si>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</si>
  <si>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</si>
  <si>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</si>
  <si>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</si>
  <si>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</si>
  <si>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</si>
  <si>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</si>
  <si>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</si>
  <si>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</si>
  <si>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</si>
  <si>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</si>
  <si>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</si>
  <si>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</si>
  <si>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</si>
  <si>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</si>
  <si>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</si>
  <si>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</si>
  <si>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</si>
  <si>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</si>
  <si>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</si>
  <si>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</si>
  <si>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</si>
  <si>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</si>
  <si>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</si>
  <si>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</si>
  <si>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</si>
  <si>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</si>
  <si>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</si>
  <si>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</si>
  <si>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</si>
  <si>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</si>
  <si>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</si>
  <si>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</si>
  <si>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</si>
  <si>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</si>
  <si>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</si>
  <si>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</si>
  <si>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</si>
  <si>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</si>
  <si>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</si>
  <si>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</si>
  <si>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</si>
  <si>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</si>
  <si>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</si>
  <si>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</si>
  <si>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</si>
  <si>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</si>
  <si>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</si>
  <si>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</si>
  <si>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</si>
  <si>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</si>
  <si>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</si>
  <si>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</si>
  <si>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</si>
  <si>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</si>
  <si>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</si>
  <si>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</si>
  <si>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</si>
  <si>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</si>
  <si>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</si>
  <si>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</si>
  <si>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</si>
  <si>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</si>
  <si>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</si>
  <si>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</si>
  <si>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</si>
  <si>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</si>
  <si>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</si>
  <si>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</si>
  <si>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</si>
  <si>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</si>
  <si>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</si>
  <si>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</si>
  <si>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</si>
  <si>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</si>
  <si>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</si>
  <si>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</si>
  <si>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</si>
  <si>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</si>
  <si>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</si>
  <si>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</si>
  <si>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</si>
  <si>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</si>
  <si>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</si>
  <si>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</si>
  <si>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</si>
  <si>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</si>
  <si>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</si>
  <si>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</si>
  <si>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</si>
  <si>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</si>
  <si>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</si>
  <si>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</si>
  <si>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</si>
  <si>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</si>
  <si>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</si>
  <si>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</si>
  <si>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</si>
  <si>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</si>
  <si>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</si>
  <si>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</si>
  <si>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</si>
  <si>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</si>
  <si>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</si>
  <si>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</si>
  <si>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</si>
  <si>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</si>
  <si>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</si>
  <si>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</si>
  <si>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</si>
  <si>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</si>
  <si>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</si>
  <si>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</si>
  <si>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</si>
  <si>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</si>
  <si>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</si>
  <si>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</si>
  <si>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</si>
  <si>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</si>
  <si>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</si>
  <si>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</si>
  <si>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</si>
  <si>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</si>
  <si>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</si>
  <si>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</si>
  <si>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</si>
  <si>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</si>
  <si>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</si>
  <si>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</si>
  <si>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</si>
  <si>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</si>
  <si>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</si>
  <si>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</si>
  <si>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</si>
  <si>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</si>
  <si>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</si>
  <si>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</si>
  <si>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</si>
  <si>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</si>
  <si>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</si>
  <si>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</si>
  <si>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</si>
  <si>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</si>
  <si>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</si>
  <si>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</si>
  <si>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</si>
  <si>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</si>
  <si>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</si>
  <si>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</si>
  <si>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</si>
  <si>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</si>
  <si>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</si>
  <si>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</si>
  <si>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</si>
  <si>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</si>
  <si>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</si>
  <si>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</si>
  <si>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</si>
  <si>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</si>
  <si>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</si>
  <si>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</si>
  <si>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</si>
  <si>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</si>
  <si>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</si>
  <si>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</si>
  <si>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</si>
  <si>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</si>
  <si>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</si>
  <si>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</si>
  <si>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</si>
  <si>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</si>
  <si>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</si>
  <si>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</si>
  <si>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</si>
  <si>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</si>
  <si>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</si>
  <si>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</si>
  <si>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</si>
  <si>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</si>
  <si>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</si>
  <si>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</si>
  <si>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</si>
  <si>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</si>
  <si>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</si>
  <si>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</si>
  <si>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</si>
  <si>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</si>
  <si>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</si>
  <si>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</si>
  <si>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</si>
  <si>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</si>
  <si>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</si>
  <si>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</si>
  <si>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</si>
  <si>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</si>
  <si>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</si>
  <si>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</si>
  <si>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</si>
  <si>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</si>
  <si>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</si>
  <si>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</si>
  <si>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</si>
  <si>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</si>
  <si>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</si>
  <si>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</si>
  <si>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</si>
  <si>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</si>
  <si>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</si>
  <si>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</si>
  <si>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</si>
  <si>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</si>
  <si>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</si>
  <si>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</si>
  <si>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</si>
  <si>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</si>
  <si>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</si>
  <si>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</si>
  <si>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</si>
  <si>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</si>
  <si>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</si>
  <si>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</si>
  <si>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</si>
  <si>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</si>
  <si>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</si>
  <si>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</si>
  <si>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</si>
  <si>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</si>
  <si>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</si>
  <si>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</si>
  <si>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</si>
  <si>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</si>
  <si>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</si>
  <si>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</si>
  <si>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</si>
  <si>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</si>
  <si>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</si>
  <si>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</si>
  <si>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</si>
  <si>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</si>
  <si>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</si>
  <si>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</si>
  <si>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</si>
  <si>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</si>
  <si>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</si>
  <si>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</si>
  <si>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</si>
  <si>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</si>
  <si>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</si>
  <si>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</si>
  <si>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</si>
  <si>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</si>
  <si>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</si>
  <si>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</si>
  <si>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</si>
  <si>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</si>
  <si>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</si>
  <si>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</si>
  <si>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</si>
  <si>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</si>
  <si>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</si>
  <si>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</si>
  <si>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</si>
  <si>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</si>
  <si>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</si>
  <si>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</si>
  <si>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</si>
  <si>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</si>
  <si>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</si>
  <si>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</si>
  <si>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</si>
  <si>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</si>
  <si>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</si>
  <si>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</si>
  <si>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</si>
  <si>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</si>
  <si>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</si>
  <si>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</si>
  <si>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</si>
  <si>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</si>
  <si>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</si>
  <si>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</si>
  <si>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</si>
  <si>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</si>
  <si>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</si>
  <si>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</si>
  <si>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</si>
  <si>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</si>
  <si>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</si>
  <si>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</si>
  <si>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</si>
  <si>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</si>
  <si>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</si>
  <si>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</si>
  <si>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</si>
  <si>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</si>
  <si>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</si>
  <si>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</si>
  <si>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</si>
  <si>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</si>
  <si>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</si>
  <si>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</si>
  <si>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</si>
  <si>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</si>
  <si>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</si>
  <si>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</si>
  <si>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</si>
  <si>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</si>
  <si>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</si>
  <si>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</si>
  <si>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</si>
  <si>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</si>
  <si>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</si>
  <si>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</si>
  <si>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</si>
  <si>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</si>
  <si>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</si>
  <si>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</si>
  <si>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</si>
  <si>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</si>
  <si>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</si>
  <si>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</si>
  <si>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</si>
  <si>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</si>
  <si>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</si>
  <si>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</si>
  <si>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</si>
  <si>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</si>
  <si>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</si>
  <si>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</si>
  <si>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</si>
  <si>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</si>
  <si>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</si>
  <si>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</si>
  <si>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</si>
  <si>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</si>
  <si>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</si>
  <si>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</si>
  <si>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</si>
  <si>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</si>
  <si>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</si>
  <si>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</si>
  <si>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</si>
  <si>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</si>
  <si>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</si>
  <si>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</si>
  <si>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</si>
  <si>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</si>
  <si>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</si>
  <si>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</si>
  <si>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</si>
  <si>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</si>
  <si>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</si>
  <si>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</si>
  <si>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</si>
  <si>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</si>
  <si>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</si>
  <si>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</si>
  <si>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</si>
  <si>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</si>
  <si>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</si>
  <si>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</si>
  <si>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</si>
  <si>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</si>
  <si>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</si>
  <si>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</si>
  <si>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</si>
  <si>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</si>
  <si>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</si>
  <si>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</si>
  <si>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</si>
  <si>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</si>
  <si>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</si>
  <si>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</si>
  <si>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</si>
  <si>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</si>
  <si>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</si>
  <si>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</si>
  <si>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</si>
  <si>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</si>
  <si>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</si>
  <si>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</si>
  <si>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</si>
  <si>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</si>
  <si>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</si>
  <si>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</si>
  <si>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</si>
  <si>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</si>
  <si>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</si>
  <si>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</si>
  <si>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</si>
  <si>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</si>
  <si>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</si>
  <si>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</si>
  <si>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</si>
  <si>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</si>
  <si>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</si>
  <si>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</si>
  <si>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</si>
  <si>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</si>
  <si>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</si>
  <si>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</si>
  <si>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</si>
  <si>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</si>
  <si>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</si>
  <si>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</si>
  <si>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</si>
  <si>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</si>
  <si>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</si>
  <si>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</si>
  <si>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</si>
  <si>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</si>
  <si>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</si>
  <si>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</si>
  <si>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</si>
  <si>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</si>
  <si>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</si>
  <si>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</si>
  <si>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</si>
  <si>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</si>
  <si>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</si>
  <si>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</si>
  <si>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</si>
  <si>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</si>
  <si>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</si>
  <si>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</si>
  <si>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</si>
  <si>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</si>
  <si>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</si>
  <si>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</si>
  <si>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</si>
  <si>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</si>
  <si>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</si>
  <si>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</si>
  <si>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</si>
  <si>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</si>
  <si>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</si>
  <si>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</si>
  <si>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</si>
  <si>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</si>
  <si>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</si>
  <si>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</si>
  <si>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</si>
  <si>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</si>
  <si>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</si>
  <si>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</si>
  <si>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</si>
  <si>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</si>
  <si>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</si>
  <si>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</si>
  <si>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</si>
  <si>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</si>
  <si>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</si>
  <si>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</si>
  <si>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</si>
  <si>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</si>
  <si>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</si>
  <si>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</si>
  <si>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</si>
  <si>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</si>
  <si>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</si>
  <si>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</si>
  <si>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</si>
  <si>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</si>
  <si>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</si>
  <si>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</si>
  <si>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</si>
  <si>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</si>
  <si>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</si>
  <si>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</si>
  <si>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</si>
  <si>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</si>
  <si>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</si>
  <si>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</si>
  <si>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</si>
  <si>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</si>
  <si>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</si>
  <si>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</si>
  <si>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</si>
  <si>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</si>
  <si>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</si>
  <si>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</si>
  <si>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</si>
  <si>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</si>
  <si>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</si>
  <si>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</si>
  <si>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</si>
  <si>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</si>
  <si>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</si>
  <si>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</si>
  <si>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</si>
  <si>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</si>
  <si>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</si>
  <si>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</si>
  <si>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</si>
  <si>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</si>
  <si>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</si>
  <si>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</si>
  <si>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</si>
  <si>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</si>
  <si>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</si>
  <si>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</si>
  <si>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</si>
  <si>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</si>
  <si>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</si>
  <si>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</si>
  <si>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</si>
  <si>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</si>
  <si>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</si>
  <si>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</si>
  <si>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</si>
  <si>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</si>
  <si>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</si>
  <si>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</si>
  <si>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</si>
  <si>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</si>
  <si>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</si>
  <si>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</si>
  <si>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</si>
  <si>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</si>
  <si>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</si>
  <si>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</si>
  <si>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</si>
  <si>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</si>
  <si>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</si>
  <si>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</si>
  <si>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</si>
  <si>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</si>
  <si>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</si>
  <si>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</si>
  <si>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</si>
  <si>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</si>
  <si>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</si>
  <si>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</si>
  <si>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</si>
  <si>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</si>
  <si>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</si>
  <si>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</si>
  <si>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</si>
  <si>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</si>
  <si>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</si>
  <si>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</si>
  <si>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</si>
  <si>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</si>
  <si>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</si>
  <si>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</si>
  <si>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</si>
  <si>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</si>
  <si>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</si>
  <si>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</si>
  <si>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</si>
  <si>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</si>
  <si>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</si>
  <si>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</si>
  <si>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</si>
  <si>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</si>
  <si>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</si>
  <si>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</si>
  <si>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</si>
  <si>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</si>
  <si>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</si>
  <si>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</si>
  <si>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</si>
  <si>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</si>
  <si>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</si>
  <si>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</si>
  <si>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</si>
  <si>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</si>
  <si>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</si>
  <si>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</si>
  <si>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</si>
  <si>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</si>
  <si>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</si>
  <si>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</si>
  <si>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</si>
  <si>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</si>
  <si>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</si>
  <si>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</si>
  <si>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</si>
  <si>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</si>
  <si>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</si>
  <si>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</si>
  <si>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</si>
  <si>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</si>
  <si>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</si>
  <si>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</si>
  <si>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</si>
  <si>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</si>
  <si>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</si>
  <si>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</si>
  <si>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</si>
  <si>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</si>
  <si>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</si>
  <si>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</si>
  <si>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</si>
  <si>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</si>
  <si>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</si>
  <si>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</si>
  <si>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</si>
  <si>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</si>
  <si>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</si>
  <si>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</si>
  <si>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</si>
  <si>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</si>
  <si>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</si>
  <si>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</si>
  <si>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</si>
  <si>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</si>
  <si>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</si>
  <si>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</si>
  <si>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</si>
  <si>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</si>
  <si>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</si>
  <si>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</si>
  <si>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</si>
  <si>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</si>
  <si>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</si>
  <si>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</si>
  <si>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</si>
  <si>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</si>
  <si>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</si>
  <si>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</si>
  <si>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</si>
  <si>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</si>
  <si>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</si>
  <si>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</si>
  <si>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</si>
  <si>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</si>
  <si>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</si>
  <si>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</si>
  <si>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</si>
  <si>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</si>
  <si>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</si>
  <si>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</si>
  <si>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</si>
  <si>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</si>
  <si>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</si>
  <si>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</si>
  <si>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</si>
  <si>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</si>
  <si>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</si>
  <si>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</si>
  <si>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</si>
  <si>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</si>
  <si>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</si>
  <si>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</si>
  <si>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</si>
  <si>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</si>
  <si>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</si>
  <si>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</si>
  <si>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</si>
  <si>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</si>
  <si>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</si>
  <si>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</si>
  <si>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</si>
  <si>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</si>
  <si>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</si>
  <si>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</si>
  <si>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</si>
  <si>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</si>
  <si>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</si>
  <si>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</si>
  <si>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</si>
  <si>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</si>
  <si>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</si>
  <si>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</si>
  <si>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</si>
  <si>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</si>
  <si>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</si>
  <si>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</si>
  <si>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</si>
  <si>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</si>
  <si>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</si>
  <si>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</si>
  <si>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</si>
  <si>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</si>
  <si>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</si>
  <si>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</si>
  <si>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</si>
  <si>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</si>
  <si>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</si>
  <si>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</si>
  <si>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</si>
  <si>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</si>
  <si>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</si>
  <si>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</si>
  <si>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</si>
  <si>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</si>
  <si>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</si>
  <si>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</si>
  <si>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</si>
  <si>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</si>
  <si>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</si>
  <si>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</si>
  <si>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</si>
  <si>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</si>
  <si>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</si>
  <si>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</si>
  <si>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</si>
  <si>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</si>
  <si>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</si>
  <si>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</si>
  <si>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</si>
  <si>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</si>
  <si>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</si>
  <si>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</si>
  <si>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</si>
  <si>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</si>
  <si>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</si>
  <si>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</si>
  <si>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</si>
  <si>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</si>
  <si>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</si>
  <si>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</si>
  <si>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</si>
  <si>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</si>
  <si>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</si>
  <si>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</si>
  <si>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</si>
  <si>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</si>
  <si>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</si>
  <si>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</si>
  <si>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</si>
  <si>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</si>
  <si>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</si>
  <si>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</si>
  <si>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</si>
  <si>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</si>
  <si>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</si>
  <si>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</si>
  <si>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</si>
  <si>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</si>
  <si>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</si>
  <si>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</si>
  <si>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</si>
  <si>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</si>
  <si>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</si>
  <si>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</si>
  <si>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</si>
  <si>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</si>
  <si>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</si>
  <si>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</si>
  <si>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</si>
  <si>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</si>
  <si>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</si>
  <si>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</si>
  <si>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</si>
  <si>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</si>
  <si>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</si>
  <si>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</si>
  <si>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</si>
  <si>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</si>
  <si>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</si>
  <si>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</si>
  <si>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</si>
  <si>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</si>
  <si>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</si>
  <si>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</si>
  <si>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</si>
  <si>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</si>
  <si>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</si>
  <si>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</si>
  <si>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</si>
  <si>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</si>
  <si>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</si>
  <si>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</si>
  <si>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</si>
  <si>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</si>
  <si>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</si>
  <si>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</si>
  <si>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</si>
  <si>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</si>
  <si>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</si>
  <si>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</si>
  <si>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</si>
  <si>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</si>
  <si>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</si>
  <si>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</si>
  <si>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</si>
  <si>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</si>
  <si>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</si>
  <si>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</si>
  <si>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</si>
  <si>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</si>
  <si>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</si>
  <si>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</si>
  <si>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</si>
  <si>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</si>
  <si>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</si>
  <si>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</si>
  <si>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</si>
  <si>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</si>
  <si>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</si>
  <si>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</si>
  <si>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</si>
  <si>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</si>
  <si>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</si>
  <si>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</si>
  <si>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</si>
  <si>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</si>
  <si>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</si>
  <si>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</si>
  <si>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</si>
  <si>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</si>
  <si>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</si>
  <si>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</si>
  <si>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</si>
  <si>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</si>
  <si>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</si>
  <si>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</si>
  <si>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</si>
  <si>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</si>
  <si>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</si>
  <si>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</si>
  <si>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</si>
  <si>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</si>
  <si>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</si>
  <si>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</si>
  <si>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</si>
  <si>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</si>
  <si>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</si>
  <si>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</si>
  <si>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</si>
  <si>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</si>
  <si>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</si>
  <si>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</si>
  <si>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</si>
  <si>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</si>
  <si>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</si>
  <si>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</si>
  <si>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</si>
  <si>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</si>
  <si>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</si>
  <si>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</si>
  <si>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</si>
  <si>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</si>
  <si>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</si>
  <si>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</si>
  <si>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</si>
  <si>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</si>
  <si>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</si>
  <si>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</si>
  <si>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</si>
  <si>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</si>
  <si>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</si>
  <si>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</si>
  <si>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</si>
  <si>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</si>
  <si>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</si>
  <si>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</si>
  <si>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</si>
  <si>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</si>
  <si>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</si>
  <si>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</si>
  <si>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</si>
  <si>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</si>
  <si>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</si>
  <si>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</si>
  <si>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</si>
  <si>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</si>
  <si>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</si>
  <si>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</si>
  <si>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</si>
  <si>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</si>
  <si>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</si>
  <si>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</si>
  <si>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</si>
  <si>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</si>
  <si>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</si>
  <si>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</si>
  <si>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</si>
  <si>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</si>
  <si>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</si>
  <si>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</si>
  <si>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</si>
  <si>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</si>
  <si>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</si>
  <si>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</si>
  <si>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</si>
  <si>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</si>
  <si>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</si>
  <si>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</si>
  <si>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</si>
  <si>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</si>
  <si>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</si>
  <si>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</si>
  <si>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</si>
  <si>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</si>
  <si>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</si>
  <si>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</si>
  <si>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</si>
  <si>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</si>
  <si>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</si>
  <si>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</si>
  <si>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</si>
  <si>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</si>
  <si>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</si>
  <si>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</si>
  <si>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</si>
  <si>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</si>
  <si>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</si>
  <si>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</si>
  <si>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</si>
  <si>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</si>
  <si>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</si>
  <si>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</si>
  <si>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</si>
  <si>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</si>
  <si>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</si>
  <si>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</si>
  <si>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</si>
  <si>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</si>
  <si>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</si>
  <si>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</si>
  <si>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</si>
  <si>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</si>
  <si>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</si>
  <si>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</si>
  <si>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</si>
  <si>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</si>
  <si>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</si>
  <si>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</si>
  <si>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</si>
  <si>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</si>
  <si>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</si>
  <si>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</si>
  <si>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</si>
  <si>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</si>
  <si>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</si>
  <si>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</si>
  <si>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</si>
  <si>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</si>
  <si>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</si>
  <si>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</si>
  <si>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</si>
  <si>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</si>
  <si>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</si>
  <si>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</si>
  <si>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</si>
  <si>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</si>
  <si>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</si>
  <si>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</si>
  <si>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</si>
  <si>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</si>
  <si>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</si>
  <si>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</si>
  <si>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</si>
  <si>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</si>
  <si>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</si>
  <si>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</si>
  <si>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</si>
  <si>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</si>
  <si>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</si>
  <si>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</si>
  <si>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</si>
  <si>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</si>
  <si>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</si>
  <si>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</si>
  <si>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</si>
  <si>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</si>
  <si>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</si>
  <si>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</si>
  <si>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</si>
  <si>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</si>
  <si>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</si>
  <si>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</si>
  <si>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</si>
  <si>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</si>
  <si>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</si>
  <si>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</si>
  <si>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</si>
  <si>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</si>
  <si>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</si>
  <si>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</si>
  <si>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</si>
  <si>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</si>
  <si>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</si>
  <si>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</si>
  <si>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</si>
  <si>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</si>
  <si>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</si>
  <si>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</si>
  <si>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</si>
  <si>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</si>
  <si>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</si>
  <si>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</si>
  <si>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</si>
  <si>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</si>
  <si>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</si>
  <si>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</si>
  <si>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</si>
  <si>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</si>
  <si>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</si>
  <si>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</si>
  <si>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</si>
  <si>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</si>
  <si>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</si>
  <si>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</si>
  <si>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</si>
  <si>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</si>
  <si>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</si>
  <si>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</si>
  <si>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</si>
  <si>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</si>
  <si>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</si>
  <si>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</si>
  <si>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</si>
  <si>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</si>
  <si>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</si>
  <si>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</si>
  <si>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</si>
  <si>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</si>
  <si>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</si>
  <si>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</si>
  <si>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</si>
  <si>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</si>
  <si>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</si>
  <si>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</si>
  <si>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</si>
  <si>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</si>
  <si>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</si>
  <si>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</si>
  <si>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</si>
  <si>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</si>
  <si>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</si>
  <si>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</si>
  <si>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</si>
  <si>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</si>
  <si>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</si>
  <si>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</si>
  <si>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</si>
  <si>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</si>
  <si>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</si>
  <si>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</si>
  <si>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</si>
  <si>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</si>
  <si>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</si>
  <si>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</si>
  <si>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</si>
  <si>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</si>
  <si>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</si>
  <si>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</si>
  <si>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</si>
  <si>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</si>
  <si>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</si>
  <si>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</si>
  <si>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</si>
  <si>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</si>
  <si>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</si>
  <si>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</si>
  <si>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</si>
  <si>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</si>
  <si>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</si>
  <si>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</si>
  <si>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</si>
  <si>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</si>
  <si>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</si>
  <si>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</si>
  <si>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</si>
  <si>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</si>
  <si>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</si>
  <si>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</si>
  <si>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</si>
  <si>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</si>
  <si>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</si>
  <si>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</si>
  <si>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</si>
  <si>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</si>
  <si>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</si>
  <si>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</si>
  <si>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</si>
  <si>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</si>
  <si>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</si>
  <si>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</si>
  <si>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</si>
  <si>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</si>
  <si>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</si>
  <si>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</si>
  <si>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</si>
  <si>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</si>
  <si>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</si>
  <si>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</si>
  <si>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</si>
  <si>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</si>
  <si>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</si>
  <si>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</si>
  <si>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</si>
  <si>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</si>
  <si>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</si>
  <si>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</si>
  <si>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</si>
  <si>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</si>
  <si>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</si>
  <si>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</si>
  <si>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</si>
  <si>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</si>
  <si>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</si>
  <si>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</si>
  <si>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</si>
  <si>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</si>
  <si>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</si>
  <si>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</si>
  <si>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</si>
  <si>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</si>
  <si>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</si>
  <si>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</si>
  <si>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</si>
  <si>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</si>
  <si>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</si>
  <si>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</si>
  <si>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</si>
  <si>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</si>
  <si>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</si>
  <si>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</si>
  <si>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</si>
  <si>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</si>
  <si>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</si>
  <si>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</si>
  <si>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</si>
  <si>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</si>
  <si>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</si>
  <si>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</si>
  <si>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</si>
  <si>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</si>
  <si>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</si>
  <si>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</si>
  <si>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</si>
  <si>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</si>
  <si>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</si>
  <si>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</si>
  <si>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</si>
  <si>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</si>
  <si>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</si>
  <si>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</si>
  <si>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</si>
  <si>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</si>
  <si>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</si>
  <si>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</si>
  <si>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</si>
  <si>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</si>
  <si>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</si>
  <si>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</si>
  <si>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</si>
  <si>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</si>
  <si>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</si>
  <si>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</si>
  <si>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</si>
  <si>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</si>
  <si>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</si>
  <si>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</si>
  <si>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</si>
  <si>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</si>
  <si>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</si>
  <si>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</si>
  <si>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</si>
  <si>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</si>
  <si>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</si>
  <si>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</si>
  <si>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</si>
  <si>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</si>
  <si>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</si>
  <si>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</si>
  <si>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</si>
  <si>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</si>
  <si>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</si>
  <si>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</si>
  <si>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</si>
  <si>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</si>
  <si>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</si>
  <si>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</si>
  <si>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</si>
  <si>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</si>
  <si>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</si>
  <si>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</si>
  <si>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</si>
  <si>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</si>
  <si>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</si>
  <si>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</si>
  <si>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</si>
  <si>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</si>
  <si>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</si>
  <si>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</si>
  <si>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</si>
  <si>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</si>
  <si>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</si>
  <si>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</si>
  <si>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</si>
  <si>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</si>
  <si>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</si>
  <si>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</si>
  <si>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</si>
  <si>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</si>
  <si>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</si>
  <si>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</si>
  <si>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</si>
  <si>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</si>
  <si>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</si>
  <si>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</si>
  <si>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</si>
  <si>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</si>
  <si>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</si>
  <si>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</si>
  <si>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</si>
  <si>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</si>
  <si>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</si>
  <si>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</si>
  <si>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</si>
  <si>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</si>
  <si>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</si>
  <si>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</si>
  <si>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</si>
  <si>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</si>
  <si>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</si>
  <si>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</si>
  <si>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</si>
  <si>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</si>
  <si>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</si>
  <si>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</si>
  <si>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</si>
  <si>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</si>
  <si>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</si>
  <si>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</si>
  <si>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</si>
  <si>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</si>
  <si>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</si>
  <si>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</si>
  <si>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</si>
  <si>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</si>
  <si>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</si>
  <si>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</si>
  <si>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</si>
  <si>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</si>
  <si>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</si>
  <si>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</si>
  <si>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</si>
  <si>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</si>
  <si>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</si>
  <si>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</si>
  <si>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</si>
  <si>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</si>
  <si>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</si>
  <si>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</si>
  <si>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</si>
  <si>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</si>
  <si>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</si>
  <si>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</si>
  <si>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</si>
  <si>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</si>
  <si>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</si>
  <si>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</si>
  <si>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</si>
  <si>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</si>
  <si>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</si>
  <si>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</si>
  <si>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</si>
  <si>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</si>
  <si>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</si>
  <si>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</si>
  <si>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</si>
  <si>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</si>
  <si>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</si>
  <si>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</si>
  <si>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</si>
  <si>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</si>
  <si>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</si>
  <si>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</si>
  <si>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</si>
  <si>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</si>
  <si>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</si>
  <si>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</si>
  <si>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</si>
  <si>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</si>
  <si>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</si>
  <si>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</si>
  <si>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</si>
  <si>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</si>
  <si>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</si>
  <si>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</si>
  <si>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</si>
  <si>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</si>
  <si>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</si>
  <si>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</si>
  <si>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</si>
  <si>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</si>
  <si>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</si>
  <si>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</si>
  <si>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</si>
  <si>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</si>
  <si>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</si>
  <si>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</si>
  <si>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</si>
  <si>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</si>
  <si>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</si>
  <si>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</si>
  <si>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</si>
  <si>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</si>
  <si>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</si>
  <si>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</si>
  <si>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</si>
  <si>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</si>
  <si>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</si>
  <si>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</si>
  <si>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</si>
  <si>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</si>
  <si>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</si>
  <si>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</si>
  <si>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</si>
  <si>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</si>
  <si>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</si>
  <si>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</si>
  <si>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</si>
  <si>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</si>
  <si>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</si>
  <si>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</si>
  <si>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</si>
  <si>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</si>
  <si>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</si>
  <si>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</si>
  <si>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</si>
  <si>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</si>
  <si>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</si>
  <si>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</si>
  <si>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</si>
  <si>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</si>
  <si>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</si>
  <si>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</si>
  <si>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</si>
  <si>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</si>
  <si>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</si>
  <si>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</si>
  <si>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</si>
  <si>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</si>
  <si>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</si>
  <si>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</si>
  <si>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</si>
  <si>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</si>
  <si>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</si>
  <si>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</si>
  <si>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</si>
  <si>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</si>
  <si>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</si>
  <si>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</si>
  <si>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</si>
  <si>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</si>
  <si>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</si>
  <si>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</si>
  <si>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</si>
  <si>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</si>
  <si>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</si>
  <si>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</si>
  <si>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</si>
  <si>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</si>
  <si>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</si>
  <si>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</si>
  <si>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</si>
  <si>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</si>
  <si>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</si>
  <si>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</si>
  <si>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</si>
  <si>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</si>
  <si>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</si>
  <si>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</si>
  <si>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</si>
  <si>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</si>
  <si>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</si>
  <si>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</si>
  <si>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</si>
  <si>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</si>
  <si>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</si>
  <si>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</si>
  <si>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</si>
  <si>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</si>
  <si>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</si>
  <si>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</si>
  <si>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</si>
  <si>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</si>
  <si>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</si>
  <si>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</si>
  <si>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</si>
  <si>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</si>
  <si>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</si>
  <si>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</si>
  <si>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</si>
  <si>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</si>
  <si>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</si>
  <si>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</si>
  <si>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</si>
  <si>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</si>
  <si>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</si>
  <si>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</si>
  <si>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</si>
  <si>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</si>
  <si>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</si>
  <si>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</si>
  <si>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</si>
  <si>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</si>
  <si>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</si>
  <si>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</si>
  <si>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</si>
  <si>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</si>
  <si>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</si>
  <si>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</si>
  <si>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</si>
  <si>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</si>
  <si>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</si>
  <si>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</si>
  <si>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</si>
  <si>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</si>
  <si>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</si>
  <si>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</si>
  <si>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</si>
  <si>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</si>
  <si>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</si>
  <si>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</si>
  <si>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</si>
  <si>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</si>
  <si>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</si>
  <si>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</si>
  <si>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</si>
  <si>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</si>
  <si>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</si>
  <si>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</si>
  <si>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</si>
  <si>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</si>
  <si>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</si>
  <si>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</si>
  <si>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</si>
  <si>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</si>
  <si>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</si>
  <si>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</si>
  <si>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</si>
  <si>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</si>
  <si>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</si>
  <si>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</si>
  <si>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</si>
  <si>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</si>
  <si>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</si>
  <si>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</si>
  <si>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</si>
  <si>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</si>
  <si>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</si>
  <si>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</si>
  <si>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</si>
  <si>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</si>
  <si>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</si>
  <si>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</si>
  <si>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</si>
  <si>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</si>
  <si>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</si>
  <si>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</si>
  <si>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</si>
  <si>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</si>
  <si>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</si>
  <si>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</si>
  <si>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</si>
  <si>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</si>
  <si>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</si>
  <si>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</si>
  <si>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</si>
  <si>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</si>
  <si>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</si>
  <si>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</si>
  <si>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</si>
  <si>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</si>
  <si>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</si>
  <si>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</si>
  <si>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</si>
  <si>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</si>
  <si>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</si>
  <si>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</si>
  <si>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</si>
  <si>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</si>
  <si>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</si>
  <si>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</si>
  <si>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</si>
  <si>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</si>
  <si>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</si>
  <si>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</si>
  <si>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</si>
  <si>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</si>
  <si>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</si>
  <si>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</si>
  <si>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</si>
  <si>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</si>
  <si>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</si>
  <si>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</si>
  <si>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</si>
  <si>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</si>
  <si>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</si>
  <si>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</si>
  <si>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</si>
  <si>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</si>
  <si>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</si>
  <si>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</si>
  <si>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</si>
  <si>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</si>
  <si>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</si>
  <si>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</si>
  <si>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</si>
  <si>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</si>
  <si>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</si>
  <si>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</si>
  <si>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</si>
  <si>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</si>
  <si>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</si>
  <si>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</si>
  <si>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</si>
  <si>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</si>
  <si>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</si>
  <si>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</si>
  <si>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</si>
  <si>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</si>
  <si>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</si>
  <si>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</si>
  <si>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</si>
  <si>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</si>
  <si>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</si>
  <si>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</si>
  <si>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</si>
  <si>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</si>
  <si>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</si>
  <si>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</si>
  <si>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</si>
  <si>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</si>
  <si>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</si>
  <si>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</si>
  <si>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</si>
  <si>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</si>
  <si>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</si>
  <si>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</si>
  <si>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</si>
  <si>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</si>
  <si>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</si>
  <si>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</si>
  <si>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</si>
  <si>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</si>
  <si>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</si>
  <si>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</si>
  <si>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</si>
  <si>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</si>
  <si>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</si>
  <si>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</si>
  <si>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</si>
  <si>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</si>
  <si>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</si>
  <si>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</si>
  <si>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</si>
  <si>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</si>
  <si>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</si>
  <si>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</si>
  <si>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</si>
  <si>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</si>
  <si>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</si>
  <si>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</si>
  <si>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</si>
  <si>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</si>
  <si>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</si>
  <si>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</si>
  <si>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</si>
  <si>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</si>
  <si>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</si>
  <si>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</si>
  <si>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</si>
  <si>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</si>
  <si>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</si>
  <si>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</si>
  <si>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</si>
  <si>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</si>
  <si>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</si>
  <si>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</si>
  <si>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</si>
  <si>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</si>
  <si>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</si>
  <si>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</si>
  <si>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</si>
  <si>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</si>
  <si>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</si>
  <si>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</si>
  <si>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</si>
  <si>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</si>
  <si>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</si>
  <si>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</si>
  <si>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</si>
  <si>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</si>
  <si>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</si>
  <si>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</si>
  <si>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</si>
  <si>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</si>
  <si>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</si>
  <si>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</si>
  <si>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</si>
  <si>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</si>
  <si>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</si>
  <si>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</si>
  <si>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</si>
  <si>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</si>
  <si>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</si>
  <si>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</si>
  <si>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</si>
  <si>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</si>
  <si>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</si>
  <si>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</si>
  <si>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</si>
  <si>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</si>
  <si>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</si>
  <si>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</si>
  <si>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</si>
  <si>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</si>
  <si>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</si>
  <si>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</si>
  <si>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</si>
  <si>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</si>
  <si>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</si>
  <si>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</si>
  <si>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</si>
  <si>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</si>
  <si>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</si>
  <si>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</si>
  <si>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</si>
  <si>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</si>
  <si>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</si>
  <si>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</si>
  <si>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</si>
  <si>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</si>
  <si>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</si>
  <si>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</si>
  <si>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</si>
  <si>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</si>
  <si>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</si>
  <si>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</si>
  <si>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</si>
  <si>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</si>
  <si>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</si>
  <si>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</si>
  <si>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</si>
  <si>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</si>
  <si>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</si>
  <si>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</si>
  <si>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</si>
  <si>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</si>
  <si>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</si>
  <si>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</si>
  <si>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</si>
  <si>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</si>
  <si>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</si>
  <si>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</si>
  <si>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</si>
  <si>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</si>
  <si>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</si>
  <si>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</si>
  <si>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</si>
  <si>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</si>
  <si>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</si>
  <si>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</si>
  <si>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</si>
  <si>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</si>
  <si>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</si>
  <si>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</si>
  <si>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</si>
  <si>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</si>
  <si>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</si>
  <si>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</si>
  <si>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</si>
  <si>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</si>
  <si>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</si>
  <si>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</si>
  <si>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</si>
  <si>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</si>
  <si>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</si>
  <si>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</si>
  <si>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</si>
  <si>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</si>
  <si>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</si>
  <si>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</si>
  <si>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</si>
  <si>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</si>
  <si>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</si>
  <si>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</si>
  <si>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</si>
  <si>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</si>
  <si>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</si>
  <si>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</si>
  <si>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</si>
  <si>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</si>
  <si>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</si>
  <si>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</si>
  <si>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</si>
  <si>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</si>
  <si>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</si>
  <si>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</si>
  <si>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</si>
  <si>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</si>
  <si>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</si>
  <si>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</si>
  <si>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</si>
  <si>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</si>
  <si>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</si>
  <si>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</si>
  <si>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</si>
  <si>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</si>
  <si>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</si>
  <si>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</si>
  <si>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</si>
  <si>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</si>
  <si>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</si>
  <si>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</si>
  <si>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</si>
  <si>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</si>
  <si>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</si>
  <si>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</si>
  <si>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</si>
  <si>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</si>
  <si>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</si>
  <si>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</si>
  <si>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</si>
  <si>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</si>
  <si>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</si>
  <si>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</si>
  <si>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</si>
  <si>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</si>
  <si>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</si>
  <si>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</si>
  <si>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</si>
  <si>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</si>
  <si>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</si>
  <si>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</si>
  <si>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</si>
  <si>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</si>
  <si>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</si>
  <si>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</si>
  <si>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</si>
  <si>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</si>
  <si>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</si>
  <si>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</si>
  <si>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</si>
  <si>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</si>
  <si>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</si>
  <si>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</si>
  <si>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</si>
  <si>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</si>
  <si>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</si>
  <si>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</si>
  <si>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</si>
  <si>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</si>
  <si>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</si>
  <si>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</si>
  <si>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</si>
  <si>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</si>
  <si>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</si>
  <si>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</si>
  <si>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</si>
  <si>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</si>
  <si>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</si>
  <si>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</si>
  <si>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</si>
  <si>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</si>
  <si>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</si>
  <si>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</si>
  <si>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</si>
  <si>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</si>
  <si>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</si>
  <si>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</si>
  <si>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</si>
  <si>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</si>
  <si>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</si>
  <si>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</si>
  <si>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</si>
  <si>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</si>
  <si>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</si>
  <si>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</si>
  <si>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</si>
  <si>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</si>
  <si>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</si>
  <si>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</si>
  <si>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</si>
  <si>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</si>
  <si>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</si>
  <si>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</si>
  <si>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</si>
  <si>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</si>
  <si>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</si>
  <si>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</si>
  <si>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</si>
  <si>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</si>
  <si>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</si>
  <si>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</si>
  <si>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</si>
  <si>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</si>
  <si>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</si>
  <si>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</si>
  <si>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</si>
  <si>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</si>
  <si>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</si>
  <si>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</si>
  <si>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</si>
  <si>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</si>
  <si>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</si>
  <si>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</si>
  <si>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</si>
  <si>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</si>
  <si>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</si>
  <si>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</si>
  <si>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</si>
  <si>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</si>
  <si>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</si>
  <si>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</si>
  <si>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</si>
  <si>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</si>
  <si>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</si>
  <si>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</si>
  <si>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</si>
  <si>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</si>
  <si>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</si>
  <si>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</si>
  <si>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</si>
  <si>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</si>
  <si>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</si>
  <si>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</si>
  <si>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</si>
  <si>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</si>
  <si>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</si>
  <si>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</si>
  <si>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</si>
  <si>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</si>
  <si>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</si>
  <si>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</si>
  <si>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</si>
  <si>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</si>
  <si>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</si>
  <si>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</si>
  <si>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</si>
  <si>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</si>
  <si>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</si>
  <si>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</si>
  <si>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</si>
  <si>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</si>
  <si>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</si>
  <si>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</si>
  <si>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</si>
  <si>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</si>
  <si>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</si>
  <si>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</si>
  <si>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</si>
  <si>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</si>
  <si>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</si>
  <si>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</si>
  <si>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</si>
  <si>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</si>
  <si>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</si>
  <si>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</si>
  <si>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</si>
  <si>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</si>
  <si>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</si>
  <si>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</si>
  <si>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</si>
  <si>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</si>
  <si>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</si>
  <si>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</si>
  <si>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</si>
  <si>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</si>
  <si>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</si>
  <si>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</si>
  <si>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</si>
  <si>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</si>
  <si>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</si>
  <si>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</si>
  <si>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</si>
  <si>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</si>
  <si>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</si>
  <si>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</si>
  <si>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</si>
  <si>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</si>
  <si>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</si>
  <si>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</si>
  <si>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</si>
  <si>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</si>
  <si>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</si>
  <si>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</si>
  <si>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</si>
  <si>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</si>
  <si>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</si>
  <si>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</si>
  <si>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</si>
  <si>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</si>
  <si>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</si>
  <si>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</si>
  <si>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</si>
  <si>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</si>
  <si>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</si>
  <si>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</si>
  <si>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</si>
  <si>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</si>
  <si>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</si>
  <si>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</si>
  <si>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</si>
  <si>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</si>
  <si>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</si>
  <si>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</si>
  <si>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</si>
  <si>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</si>
  <si>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</si>
  <si>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</si>
  <si>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</si>
  <si>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</si>
  <si>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</si>
  <si>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</si>
  <si>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</si>
  <si>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</si>
  <si>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</si>
  <si>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</si>
  <si>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</si>
  <si>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</si>
  <si>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</si>
  <si>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</si>
  <si>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</si>
  <si>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</si>
  <si>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</si>
  <si>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</si>
  <si>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</si>
  <si>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</si>
  <si>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</si>
  <si>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</si>
  <si>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</si>
  <si>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</si>
  <si>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</si>
  <si>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</si>
  <si>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</si>
  <si>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</si>
  <si>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</si>
  <si>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</si>
  <si>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</si>
  <si>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</si>
  <si>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</si>
  <si>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</si>
  <si>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</si>
  <si>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</si>
  <si>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</si>
  <si>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</si>
  <si>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</si>
  <si>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</si>
  <si>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</si>
  <si>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</si>
  <si>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</si>
  <si>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</si>
  <si>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</si>
  <si>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</si>
  <si>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</si>
  <si>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</si>
  <si>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</si>
  <si>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</si>
  <si>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</si>
  <si>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</si>
  <si>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</si>
  <si>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</si>
  <si>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</si>
  <si>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</si>
  <si>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</si>
  <si>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</si>
  <si>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</si>
  <si>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</si>
  <si>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</si>
  <si>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</si>
  <si>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</si>
  <si>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</si>
  <si>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</si>
  <si>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</si>
  <si>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</si>
  <si>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</si>
  <si>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</si>
  <si>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</si>
  <si>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</si>
  <si>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</si>
  <si>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</si>
  <si>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</si>
  <si>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</si>
  <si>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</si>
  <si>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</si>
  <si>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</si>
  <si>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</si>
  <si>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</si>
  <si>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</si>
  <si>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</si>
  <si>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</si>
  <si>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</si>
  <si>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</si>
  <si>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</si>
  <si>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</si>
  <si>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</si>
  <si>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</si>
  <si>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</si>
  <si>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</si>
  <si>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</si>
  <si>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</si>
  <si>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</si>
  <si>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</si>
  <si>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</si>
  <si>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</si>
  <si>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</si>
  <si>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</si>
  <si>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</si>
  <si>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</si>
  <si>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</si>
  <si>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</si>
  <si>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</si>
  <si>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</si>
  <si>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</si>
  <si>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</si>
  <si>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</si>
  <si>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</si>
  <si>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</si>
  <si>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</si>
  <si>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</si>
  <si>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</si>
  <si>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</si>
  <si>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</si>
  <si>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</si>
  <si>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</si>
  <si>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</si>
  <si>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</si>
  <si>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</si>
  <si>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</si>
  <si>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</si>
  <si>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</si>
  <si>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</si>
  <si>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</si>
  <si>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</si>
  <si>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</si>
  <si>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</si>
  <si>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</si>
  <si>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</si>
  <si>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</si>
  <si>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</si>
  <si>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</si>
  <si>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</si>
  <si>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</si>
  <si>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</si>
  <si>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</si>
  <si>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</si>
  <si>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</si>
  <si>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</si>
  <si>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</si>
  <si>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</si>
  <si>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</si>
  <si>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</si>
  <si>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</si>
  <si>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</si>
  <si>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</si>
  <si>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</si>
  <si>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</si>
  <si>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</si>
  <si>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</si>
  <si>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</si>
  <si>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</si>
  <si>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</si>
  <si>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</si>
  <si>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</si>
  <si>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</si>
  <si>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</si>
  <si>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</si>
  <si>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</si>
  <si>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</si>
  <si>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</si>
  <si>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</si>
  <si>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</si>
  <si>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</si>
  <si>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</si>
  <si>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</si>
  <si>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</si>
  <si>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</si>
  <si>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</si>
  <si>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</si>
  <si>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</si>
  <si>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</si>
  <si>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</si>
  <si>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</si>
  <si>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</si>
  <si>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</si>
  <si>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</si>
  <si>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</si>
  <si>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</si>
  <si>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</si>
  <si>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</si>
  <si>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</si>
  <si>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</si>
  <si>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</si>
  <si>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</si>
  <si>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</si>
  <si>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</si>
  <si>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</si>
  <si>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</si>
  <si>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</si>
  <si>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</si>
  <si>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</si>
  <si>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</si>
  <si>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</si>
  <si>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</si>
  <si>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</si>
  <si>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</si>
  <si>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</si>
  <si>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</si>
  <si>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</si>
  <si>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</si>
  <si>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</si>
  <si>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</si>
  <si>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</si>
  <si>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</si>
  <si>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</si>
  <si>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</si>
  <si>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</si>
  <si>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</si>
  <si>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</si>
  <si>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</si>
  <si>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</si>
  <si>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</si>
  <si>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</si>
  <si>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</si>
  <si>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</si>
  <si>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</si>
  <si>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</si>
  <si>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</si>
  <si>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</si>
  <si>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</si>
  <si>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</si>
  <si>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</si>
  <si>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</si>
  <si>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</si>
  <si>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</si>
  <si>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</si>
  <si>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</si>
  <si>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</si>
  <si>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</si>
  <si>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</si>
  <si>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</si>
  <si>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</si>
  <si>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</si>
  <si>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</si>
  <si>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</si>
  <si>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</si>
  <si>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</si>
  <si>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</si>
  <si>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</si>
  <si>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</si>
  <si>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</si>
  <si>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</si>
  <si>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</si>
  <si>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</si>
  <si>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</si>
  <si>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</si>
  <si>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</si>
  <si>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</si>
  <si>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</si>
  <si>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</si>
  <si>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</si>
  <si>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</si>
  <si>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</si>
  <si>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</si>
  <si>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</si>
  <si>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</si>
  <si>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</si>
  <si>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</si>
  <si>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</si>
  <si>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</si>
  <si>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</si>
  <si>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</si>
  <si>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</si>
  <si>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</si>
  <si>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</si>
  <si>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</si>
  <si>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</si>
  <si>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</si>
  <si>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</si>
  <si>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</si>
  <si>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</si>
  <si>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</si>
  <si>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</si>
  <si>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</si>
  <si>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</si>
  <si>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</si>
  <si>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</si>
  <si>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</si>
  <si>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</si>
  <si>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</si>
  <si>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</si>
  <si>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</si>
  <si>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</si>
  <si>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</si>
  <si>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</si>
  <si>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</si>
  <si>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</si>
  <si>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</si>
  <si>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</si>
  <si>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</si>
  <si>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</si>
  <si>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</si>
  <si>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</si>
  <si>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</si>
  <si>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</si>
  <si>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</si>
  <si>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</si>
  <si>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</si>
  <si>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</si>
  <si>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</si>
  <si>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</si>
  <si>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</si>
  <si>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</si>
  <si>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</si>
  <si>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</si>
  <si>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</si>
  <si>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</si>
  <si>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</si>
  <si>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</si>
  <si>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</si>
  <si>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</si>
  <si>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</si>
  <si>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</si>
  <si>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</si>
  <si>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</si>
  <si>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</si>
  <si>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</si>
  <si>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</si>
  <si>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</si>
  <si>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</si>
  <si>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</si>
  <si>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</si>
  <si>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</si>
  <si>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</si>
  <si>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</si>
  <si>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</si>
  <si>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</si>
  <si>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</si>
  <si>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</si>
  <si>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</si>
  <si>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</si>
  <si>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</si>
  <si>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</si>
  <si>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</si>
  <si>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</si>
  <si>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</si>
  <si>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</si>
  <si>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</si>
  <si>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</si>
  <si>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</si>
  <si>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</si>
  <si>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</si>
  <si>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</si>
  <si>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</si>
  <si>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</si>
  <si>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</si>
  <si>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</si>
  <si>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</si>
  <si>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</si>
  <si>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</si>
  <si>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</si>
  <si>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</si>
  <si>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</si>
  <si>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</si>
  <si>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</si>
  <si>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</si>
  <si>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</si>
  <si>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</si>
  <si>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</si>
  <si>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</si>
  <si>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</si>
  <si>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</si>
  <si>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</si>
  <si>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</si>
  <si>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</si>
  <si>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</si>
  <si>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</si>
  <si>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</si>
  <si>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</si>
  <si>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</si>
  <si>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</si>
  <si>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</si>
  <si>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</si>
  <si>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</si>
  <si>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</si>
  <si>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</si>
  <si>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</si>
  <si>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</si>
  <si>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</si>
  <si>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</si>
  <si>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</si>
  <si>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</si>
  <si>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</si>
  <si>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</si>
  <si>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</si>
  <si>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</si>
  <si>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</si>
  <si>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</si>
  <si>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</si>
  <si>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</si>
  <si>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</si>
  <si>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</si>
  <si>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</si>
  <si>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</si>
  <si>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</si>
  <si>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</si>
  <si>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</si>
  <si>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</si>
  <si>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</si>
  <si>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</si>
  <si>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</si>
  <si>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</si>
  <si>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</si>
  <si>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</si>
  <si>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</si>
  <si>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</si>
  <si>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</si>
  <si>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</si>
  <si>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</si>
  <si>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</si>
  <si>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</si>
  <si>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</si>
  <si>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</si>
  <si>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</si>
  <si>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</si>
  <si>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</si>
  <si>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</si>
  <si>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</si>
  <si>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</si>
  <si>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</si>
  <si>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</si>
  <si>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</si>
  <si>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</si>
  <si>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</si>
  <si>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</si>
  <si>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</si>
  <si>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</si>
  <si>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</si>
  <si>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</si>
  <si>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</si>
  <si>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</si>
  <si>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</si>
  <si>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</si>
  <si>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</si>
  <si>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</si>
  <si>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</si>
  <si>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</si>
  <si>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</si>
  <si>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</si>
  <si>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</si>
  <si>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</si>
  <si>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</si>
  <si>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</si>
  <si>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</si>
  <si>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</si>
  <si>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</si>
  <si>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</si>
  <si>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</si>
  <si>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</si>
  <si>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</si>
  <si>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</si>
  <si>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</si>
  <si>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</si>
  <si>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</si>
  <si>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</si>
  <si>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</si>
  <si>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</si>
  <si>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</si>
  <si>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</si>
  <si>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</si>
  <si>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</si>
  <si>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</si>
  <si>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</si>
  <si>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</si>
  <si>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</si>
  <si>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</si>
  <si>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</si>
  <si>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</si>
  <si>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</si>
  <si>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</si>
  <si>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</si>
  <si>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</si>
  <si>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</si>
  <si>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</si>
  <si>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</si>
  <si>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</si>
  <si>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</si>
  <si>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</si>
  <si>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</si>
  <si>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</si>
  <si>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</si>
  <si>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</si>
  <si>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</si>
  <si>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</si>
  <si>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</si>
  <si>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</si>
  <si>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</si>
  <si>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</si>
  <si>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</si>
  <si>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</si>
  <si>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</si>
  <si>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</si>
  <si>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</si>
  <si>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</si>
  <si>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</si>
  <si>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</si>
  <si>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</si>
  <si>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</si>
  <si>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</si>
  <si>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</si>
  <si>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</si>
  <si>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</si>
  <si>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</si>
  <si>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</si>
  <si>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</si>
  <si>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</si>
  <si>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</si>
  <si>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</si>
  <si>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</si>
  <si>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</si>
  <si>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</si>
  <si>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</si>
  <si>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</si>
  <si>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</si>
  <si>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</si>
  <si>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</si>
  <si>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</si>
  <si>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</si>
  <si>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</si>
  <si>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</si>
  <si>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</si>
  <si>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</si>
  <si>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</si>
  <si>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</si>
  <si>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</si>
  <si>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</si>
  <si>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</si>
  <si>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</si>
  <si>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</si>
  <si>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</si>
  <si>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</si>
  <si>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</si>
  <si>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</si>
  <si>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</si>
  <si>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</si>
  <si>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</si>
  <si>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</si>
  <si>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</si>
  <si>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</si>
  <si>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</si>
  <si>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</si>
  <si>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</si>
  <si>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</si>
  <si>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</si>
  <si>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</si>
  <si>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</si>
  <si>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</si>
  <si>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</si>
  <si>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</si>
  <si>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</si>
  <si>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</si>
  <si>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</si>
  <si>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</si>
  <si>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</si>
  <si>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</si>
  <si>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</si>
  <si>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</si>
  <si>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</si>
  <si>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</si>
  <si>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</si>
  <si>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</si>
  <si>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</si>
  <si>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</si>
  <si>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</si>
  <si>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</si>
  <si>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</si>
  <si>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</si>
  <si>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</si>
  <si>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</si>
  <si>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</si>
  <si>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</si>
  <si>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</si>
  <si>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</si>
  <si>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</si>
  <si>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</si>
  <si>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</si>
  <si>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</si>
  <si>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</si>
  <si>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</si>
  <si>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</si>
  <si>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</si>
  <si>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</si>
  <si>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</si>
  <si>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</si>
  <si>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</si>
  <si>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</si>
  <si>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</si>
  <si>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</si>
  <si>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</si>
  <si>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</si>
  <si>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</si>
  <si>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</si>
  <si>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</si>
  <si>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</si>
  <si>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</si>
  <si>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</si>
  <si>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</si>
  <si>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</si>
  <si>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</si>
  <si>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</si>
  <si>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</si>
  <si>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</si>
  <si>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</si>
  <si>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</si>
  <si>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</si>
  <si>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</si>
  <si>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</si>
  <si>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</si>
  <si>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</si>
  <si>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</si>
  <si>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</si>
  <si>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</si>
  <si>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</si>
  <si>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</si>
  <si>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</si>
  <si>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</si>
  <si>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</si>
  <si>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</si>
  <si>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</si>
  <si>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</si>
  <si>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</si>
  <si>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</si>
  <si>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</si>
  <si>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</si>
  <si>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</si>
  <si>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</si>
  <si>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</si>
  <si>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</si>
  <si>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</si>
  <si>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</si>
  <si>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</si>
  <si>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</si>
  <si>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</si>
  <si>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</si>
  <si>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</si>
  <si>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</si>
  <si>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</si>
  <si>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</si>
  <si>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</si>
  <si>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</si>
  <si>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</si>
  <si>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</si>
  <si>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</si>
  <si>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</si>
  <si>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</si>
  <si>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</si>
  <si>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</si>
  <si>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</si>
  <si>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</si>
  <si>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</si>
  <si>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</si>
  <si>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</si>
  <si>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</si>
  <si>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</si>
  <si>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</si>
  <si>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</si>
  <si>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</si>
  <si>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</si>
  <si>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</si>
  <si>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</si>
  <si>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</si>
  <si>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</si>
  <si>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</si>
  <si>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</si>
  <si>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</si>
  <si>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</si>
  <si>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</si>
  <si>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</si>
  <si>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</si>
  <si>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</si>
  <si>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</si>
  <si>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</si>
  <si>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</si>
  <si>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</si>
  <si>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</si>
  <si>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</si>
  <si>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</si>
  <si>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</si>
  <si>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</si>
  <si>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</si>
  <si>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</si>
  <si>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</si>
  <si>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</si>
  <si>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</si>
  <si>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</si>
  <si>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</si>
  <si>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</si>
  <si>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</si>
  <si>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</si>
  <si>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</si>
  <si>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</si>
  <si>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</si>
  <si>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</si>
  <si>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</si>
  <si>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</si>
  <si>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</si>
  <si>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</si>
  <si>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</si>
  <si>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</si>
  <si>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</si>
  <si>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</si>
  <si>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</si>
  <si>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</si>
  <si>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</si>
  <si>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</si>
  <si>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</si>
  <si>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</si>
  <si>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</si>
  <si>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</si>
  <si>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</si>
  <si>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</si>
  <si>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</si>
  <si>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</si>
  <si>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</si>
  <si>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</si>
  <si>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</si>
  <si>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</si>
  <si>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</si>
  <si>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</si>
  <si>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</si>
  <si>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</si>
  <si>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</si>
  <si>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</si>
  <si>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</si>
  <si>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</si>
  <si>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</si>
  <si>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</si>
  <si>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</si>
  <si>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</si>
  <si>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</si>
  <si>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</si>
  <si>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</si>
  <si>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</si>
  <si>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</si>
  <si>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</si>
  <si>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</si>
  <si>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</si>
  <si>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</si>
  <si>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</si>
  <si>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</si>
  <si>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</si>
  <si>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</si>
  <si>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</si>
  <si>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</si>
  <si>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</si>
  <si>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</si>
  <si>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</si>
  <si>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</si>
  <si>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</si>
  <si>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</si>
  <si>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</si>
  <si>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</si>
  <si>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</si>
  <si>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</si>
  <si>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</si>
  <si>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</si>
  <si>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</si>
  <si>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</si>
  <si>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</si>
  <si>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</si>
  <si>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</si>
  <si>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</si>
  <si>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</si>
  <si>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</si>
  <si>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</si>
  <si>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</si>
  <si>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</si>
  <si>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</si>
  <si>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</si>
  <si>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</si>
  <si>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</si>
  <si>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</si>
  <si>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</si>
  <si>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</si>
  <si>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</si>
  <si>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</si>
  <si>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</si>
  <si>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</si>
  <si>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</si>
  <si>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</si>
  <si>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</si>
  <si>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</si>
  <si>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</si>
  <si>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</si>
  <si>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</si>
  <si>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</si>
  <si>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</si>
  <si>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</si>
  <si>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</si>
  <si>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</si>
  <si>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</si>
  <si>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</si>
  <si>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</si>
  <si>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</si>
  <si>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</si>
  <si>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</si>
  <si>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</si>
  <si>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</si>
  <si>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</si>
  <si>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</si>
  <si>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</si>
  <si>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</si>
  <si>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</si>
  <si>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</si>
  <si>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</si>
  <si>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</si>
  <si>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</si>
  <si>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</si>
  <si>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</si>
  <si>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</si>
  <si>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</si>
  <si>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</si>
  <si>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</si>
  <si>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</si>
  <si>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</si>
  <si>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</si>
  <si>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</si>
  <si>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</si>
  <si>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</si>
  <si>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</si>
  <si>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</si>
  <si>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</si>
  <si>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</si>
  <si>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</si>
  <si>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</si>
  <si>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</si>
  <si>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</si>
  <si>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</si>
  <si>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</si>
  <si>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</si>
  <si>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</si>
  <si>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</si>
  <si>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</si>
  <si>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</si>
  <si>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</si>
  <si>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</si>
  <si>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</si>
  <si>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</si>
  <si>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</si>
  <si>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</si>
  <si>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</si>
  <si>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</si>
  <si>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</si>
  <si>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</si>
  <si>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</si>
  <si>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</si>
  <si>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</si>
  <si>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</si>
  <si>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</si>
  <si>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</si>
  <si>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</si>
  <si>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</si>
  <si>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</si>
  <si>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</si>
  <si>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</si>
  <si>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</si>
  <si>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</si>
  <si>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</si>
  <si>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</si>
  <si>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</si>
  <si>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</si>
  <si>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</si>
  <si>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</si>
  <si>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</si>
  <si>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</si>
  <si>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</si>
  <si>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</si>
  <si>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</si>
  <si>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</si>
  <si>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</si>
  <si>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</si>
  <si>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</si>
  <si>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</si>
  <si>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</si>
  <si>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</si>
  <si>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</si>
  <si>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</si>
  <si>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</si>
  <si>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</si>
  <si>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</si>
  <si>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</si>
  <si>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</si>
  <si>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</si>
  <si>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</si>
  <si>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</si>
  <si>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</si>
  <si>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</si>
  <si>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</si>
  <si>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</si>
  <si>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</si>
  <si>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</si>
  <si>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</si>
  <si>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</si>
  <si>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</si>
  <si>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</si>
  <si>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</si>
  <si>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</si>
  <si>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</si>
  <si>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</si>
  <si>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</si>
  <si>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</si>
  <si>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</si>
  <si>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</si>
  <si>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</si>
  <si>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</si>
  <si>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</si>
  <si>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</si>
  <si>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</si>
  <si>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</si>
  <si>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</si>
  <si>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</si>
  <si>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</si>
  <si>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</si>
  <si>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</si>
  <si>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</si>
  <si>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</si>
  <si>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</si>
  <si>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</si>
  <si>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</si>
  <si>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</si>
  <si>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</si>
  <si>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</si>
  <si>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</si>
  <si>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</si>
  <si>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</si>
  <si>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</si>
  <si>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</si>
  <si>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</si>
  <si>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</si>
  <si>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</si>
  <si>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</si>
  <si>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</si>
  <si>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</si>
  <si>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</si>
  <si>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</si>
  <si>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</si>
  <si>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</si>
  <si>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</si>
  <si>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</si>
  <si>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</si>
  <si>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</si>
  <si>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</si>
  <si>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</si>
  <si>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</si>
  <si>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</si>
  <si>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</si>
  <si>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</si>
  <si>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</si>
  <si>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</si>
  <si>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</si>
  <si>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</si>
  <si>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</si>
  <si>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</si>
  <si>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</si>
  <si>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</si>
  <si>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</si>
  <si>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</si>
  <si>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</si>
  <si>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</si>
  <si>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</si>
  <si>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</si>
  <si>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</si>
  <si>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</si>
  <si>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</si>
  <si>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</si>
  <si>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</si>
  <si>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</si>
  <si>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</si>
  <si>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</si>
  <si>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</si>
  <si>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</si>
  <si>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</si>
  <si>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</si>
  <si>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</si>
  <si>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</si>
  <si>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</si>
  <si>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</si>
  <si>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</si>
  <si>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</si>
  <si>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</si>
  <si>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</si>
  <si>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</si>
  <si>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</si>
  <si>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</si>
  <si>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</si>
  <si>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</si>
  <si>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</si>
  <si>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</si>
  <si>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</si>
  <si>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</si>
  <si>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</si>
  <si>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</si>
  <si>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</si>
  <si>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</si>
  <si>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</si>
  <si>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</si>
  <si>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</si>
  <si>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</si>
  <si>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</si>
  <si>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</si>
  <si>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</si>
  <si>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</si>
  <si>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</si>
  <si>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</si>
  <si>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</si>
  <si>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</si>
  <si>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</si>
  <si>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</si>
  <si>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</si>
  <si>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</si>
  <si>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</si>
  <si>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</si>
  <si>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</si>
  <si>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</si>
  <si>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</si>
  <si>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</si>
  <si>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</si>
  <si>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</si>
  <si>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</si>
  <si>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</si>
  <si>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</si>
  <si>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</si>
  <si>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</si>
  <si>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</si>
  <si>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</si>
  <si>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</si>
  <si>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</si>
  <si>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</si>
  <si>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</si>
  <si>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</si>
  <si>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</si>
  <si>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</si>
  <si>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</si>
  <si>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</si>
  <si>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</si>
  <si>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</si>
  <si>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</si>
  <si>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</si>
  <si>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</si>
  <si>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</si>
  <si>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</si>
  <si>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</si>
  <si>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</si>
  <si>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</si>
  <si>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</si>
  <si>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</si>
  <si>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</si>
  <si>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</si>
  <si>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</si>
  <si>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</si>
  <si>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</si>
  <si>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</si>
  <si>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</si>
  <si>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</si>
  <si>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</si>
  <si>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</si>
  <si>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</si>
  <si>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</si>
  <si>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</si>
  <si>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</si>
  <si>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</si>
  <si>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</si>
  <si>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</si>
  <si>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</si>
  <si>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</si>
  <si>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</si>
  <si>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</si>
  <si>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</si>
  <si>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</si>
  <si>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</si>
  <si>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</si>
  <si>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</si>
  <si>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</si>
  <si>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</si>
  <si>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</si>
  <si>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</si>
  <si>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</si>
  <si>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</si>
  <si>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</si>
  <si>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</si>
  <si>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</si>
  <si>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</si>
  <si>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</si>
  <si>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</si>
  <si>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</si>
  <si>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</si>
  <si>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</si>
  <si>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</si>
  <si>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</si>
  <si>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</si>
  <si>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</si>
  <si>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</si>
  <si>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</si>
  <si>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</si>
  <si>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</si>
  <si>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</si>
  <si>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</si>
  <si>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</si>
  <si>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</si>
  <si>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</si>
  <si>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</si>
  <si>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</si>
  <si>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</si>
  <si>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</si>
  <si>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</si>
  <si>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</si>
  <si>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</si>
  <si>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</si>
  <si>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</si>
  <si>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</si>
  <si>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</si>
  <si>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</si>
  <si>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</si>
  <si>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</si>
  <si>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</si>
  <si>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</si>
  <si>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</si>
  <si>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</si>
  <si>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</si>
  <si>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</si>
  <si>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</si>
  <si>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</si>
  <si>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</si>
  <si>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</si>
  <si>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</si>
  <si>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</si>
  <si>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</si>
  <si>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</si>
  <si>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</si>
  <si>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</si>
  <si>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</si>
  <si>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</si>
  <si>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</si>
  <si>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</si>
  <si>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</si>
  <si>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</si>
  <si>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</si>
  <si>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</si>
  <si>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</si>
  <si>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</si>
  <si>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</si>
  <si>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</si>
  <si>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</si>
  <si>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</si>
  <si>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</si>
  <si>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</si>
  <si>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</si>
  <si>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</si>
  <si>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</si>
  <si>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</si>
  <si>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</si>
  <si>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</si>
  <si>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</si>
  <si>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</si>
  <si>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</si>
  <si>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</si>
  <si>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</si>
  <si>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</si>
  <si>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</si>
  <si>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</si>
  <si>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</si>
  <si>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</si>
  <si>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</si>
  <si>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</si>
  <si>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</si>
  <si>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</si>
  <si>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</si>
  <si>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</si>
  <si>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</si>
  <si>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</si>
  <si>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</si>
  <si>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</si>
  <si>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</si>
  <si>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</si>
  <si>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</si>
  <si>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</si>
  <si>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</si>
  <si>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</si>
  <si>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</si>
  <si>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</si>
  <si>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</si>
  <si>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</si>
  <si>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</si>
  <si>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</si>
  <si>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</si>
  <si>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</si>
  <si>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</si>
  <si>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</si>
  <si>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</si>
  <si>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</si>
  <si>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</si>
  <si>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</si>
  <si>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</si>
  <si>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</si>
  <si>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</si>
  <si>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</si>
  <si>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</si>
  <si>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</si>
  <si>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</si>
  <si>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</si>
  <si>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</si>
  <si>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</si>
  <si>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</si>
  <si>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</si>
  <si>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</si>
  <si>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</si>
  <si>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</si>
  <si>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</si>
  <si>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</si>
  <si>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</si>
  <si>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</si>
  <si>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</si>
  <si>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</si>
  <si>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</si>
  <si>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</si>
  <si>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</si>
  <si>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</si>
  <si>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</si>
  <si>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</si>
  <si>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</si>
  <si>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</si>
  <si>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</si>
  <si>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</si>
  <si>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</si>
  <si>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</si>
  <si>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</si>
  <si>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</si>
  <si>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</si>
  <si>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</si>
  <si>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</si>
  <si>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</si>
  <si>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</si>
  <si>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</si>
  <si>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</si>
  <si>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</si>
  <si>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</si>
  <si>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</si>
  <si>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</si>
  <si>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</si>
  <si>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</si>
  <si>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</si>
  <si>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</si>
  <si>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</si>
  <si>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</si>
  <si>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</si>
  <si>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</si>
  <si>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</si>
  <si>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</si>
  <si>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</si>
  <si>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</si>
  <si>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</si>
  <si>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</si>
  <si>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</si>
  <si>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</si>
  <si>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</si>
  <si>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</si>
  <si>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</si>
  <si>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</si>
  <si>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</si>
  <si>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</si>
  <si>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</si>
  <si>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</si>
  <si>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</si>
  <si>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</si>
  <si>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</si>
  <si>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</si>
  <si>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</si>
  <si>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</si>
  <si>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</si>
  <si>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</si>
  <si>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</si>
  <si>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</si>
  <si>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</si>
  <si>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</si>
  <si>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</si>
  <si>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</si>
  <si>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</si>
  <si>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</si>
  <si>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</si>
  <si>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</si>
  <si>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</si>
  <si>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</si>
  <si>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</si>
  <si>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</si>
  <si>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</si>
  <si>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</si>
  <si>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</si>
  <si>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</si>
  <si>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</si>
  <si>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</si>
  <si>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</si>
  <si>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</si>
  <si>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</si>
  <si>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</si>
  <si>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</si>
  <si>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</si>
  <si>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</si>
  <si>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</si>
  <si>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</si>
  <si>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</si>
  <si>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</si>
  <si>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</si>
  <si>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</si>
  <si>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</si>
  <si>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</si>
  <si>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</si>
  <si>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</si>
  <si>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</si>
  <si>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</si>
  <si>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</si>
  <si>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</si>
  <si>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</si>
  <si>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</si>
  <si>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</si>
  <si>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</si>
  <si>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</si>
  <si>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</si>
  <si>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</si>
  <si>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</si>
  <si>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</si>
  <si>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</si>
  <si>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</si>
  <si>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</si>
  <si>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</si>
  <si>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</si>
  <si>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</si>
  <si>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</si>
  <si>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</si>
  <si>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</si>
  <si>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</si>
  <si>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</si>
  <si>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</si>
  <si>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</si>
  <si>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</si>
  <si>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</si>
  <si>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</si>
  <si>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</si>
  <si>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</si>
  <si>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</si>
  <si>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</si>
  <si>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</si>
  <si>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</si>
  <si>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</si>
  <si>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</si>
  <si>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</si>
  <si>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</si>
  <si>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</si>
  <si>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</si>
  <si>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</si>
  <si>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</si>
  <si>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</si>
  <si>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</si>
  <si>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</si>
  <si>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</si>
  <si>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</si>
  <si>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</si>
  <si>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</si>
  <si>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</si>
  <si>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</si>
  <si>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</si>
  <si>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</si>
  <si>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</si>
  <si>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</si>
  <si>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</si>
  <si>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</si>
  <si>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</si>
  <si>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</si>
  <si>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</si>
  <si>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</si>
  <si>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</si>
  <si>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</si>
  <si>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</si>
  <si>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</si>
  <si>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</si>
  <si>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</si>
  <si>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</si>
  <si>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</si>
  <si>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</si>
  <si>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</si>
  <si>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</si>
  <si>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</si>
  <si>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</si>
  <si>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</si>
  <si>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</si>
  <si>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</si>
  <si>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</si>
  <si>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</si>
  <si>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</si>
  <si>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</si>
  <si>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</si>
  <si>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</si>
  <si>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</si>
  <si>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</si>
  <si>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</si>
  <si>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</si>
  <si>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</si>
  <si>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</si>
  <si>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</si>
  <si>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</si>
  <si>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</si>
  <si>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</si>
  <si>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</si>
  <si>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</si>
  <si>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</si>
  <si>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</si>
  <si>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</si>
  <si>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</si>
  <si>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</si>
  <si>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</si>
  <si>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</si>
  <si>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</si>
  <si>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</si>
  <si>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</si>
  <si>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</si>
  <si>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</si>
  <si>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</si>
  <si>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</si>
  <si>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</si>
  <si>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</si>
  <si>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</si>
  <si>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</si>
  <si>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</si>
  <si>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</si>
  <si>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</si>
  <si>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</si>
  <si>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</si>
  <si>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</si>
  <si>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</si>
  <si>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</si>
  <si>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</si>
  <si>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</si>
  <si>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</si>
  <si>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</si>
  <si>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</si>
  <si>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</si>
  <si>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</si>
  <si>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</si>
  <si>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</si>
  <si>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</si>
  <si>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</si>
  <si>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</si>
  <si>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</si>
  <si>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</si>
  <si>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</si>
  <si>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</si>
  <si>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</si>
  <si>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</si>
  <si>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</si>
  <si>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</si>
  <si>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</si>
  <si>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</si>
  <si>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</si>
  <si>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</si>
  <si>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</si>
  <si>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</si>
  <si>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</si>
  <si>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</si>
  <si>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</si>
  <si>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</si>
  <si>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</si>
  <si>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</si>
  <si>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</si>
  <si>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</si>
  <si>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</si>
  <si>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</si>
  <si>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</si>
  <si>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</si>
  <si>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</si>
  <si>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</si>
  <si>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</si>
  <si>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</si>
  <si>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</si>
  <si>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</si>
  <si>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</si>
  <si>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</si>
  <si>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</si>
  <si>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</si>
  <si>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</si>
  <si>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</si>
  <si>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</si>
  <si>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</si>
  <si>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</si>
  <si>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</si>
  <si>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</si>
  <si>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</si>
  <si>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</si>
  <si>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</si>
  <si>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</si>
  <si>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</si>
  <si>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</si>
  <si>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</si>
  <si>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</si>
  <si>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</si>
  <si>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</si>
  <si>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</si>
  <si>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</si>
  <si>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</si>
  <si>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</si>
  <si>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</si>
  <si>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</si>
  <si>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</si>
  <si>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</si>
  <si>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</si>
  <si>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</si>
  <si>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</si>
  <si>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</si>
  <si>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</si>
  <si>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</si>
  <si>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</si>
  <si>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</si>
  <si>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</si>
  <si>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</si>
  <si>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</si>
  <si>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</si>
  <si>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</si>
  <si>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</si>
  <si>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</si>
  <si>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</si>
  <si>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</si>
  <si>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</si>
  <si>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</si>
  <si>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</si>
  <si>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</si>
  <si>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</si>
  <si>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</si>
  <si>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</si>
  <si>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</si>
  <si>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</si>
  <si>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</si>
  <si>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</si>
  <si>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</si>
  <si>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</si>
  <si>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</si>
  <si>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</si>
  <si>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</si>
  <si>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</si>
  <si>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</si>
  <si>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</si>
  <si>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</si>
  <si>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</si>
  <si>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</si>
  <si>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</si>
  <si>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</si>
  <si>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</si>
  <si>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</si>
  <si>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</si>
  <si>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</si>
  <si>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</si>
  <si>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</si>
  <si>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</si>
  <si>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</si>
  <si>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</si>
  <si>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</si>
  <si>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</si>
  <si>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</si>
  <si>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</si>
  <si>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</si>
  <si>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</si>
  <si>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</si>
  <si>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</si>
  <si>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</si>
  <si>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</si>
  <si>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</si>
  <si>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</si>
  <si>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</si>
  <si>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</si>
  <si>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</si>
  <si>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</si>
  <si>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</si>
  <si>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</si>
  <si>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</si>
  <si>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</si>
  <si>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</si>
  <si>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</si>
  <si>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</si>
  <si>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</si>
  <si>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</si>
  <si>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</si>
  <si>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</si>
  <si>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</si>
  <si>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</si>
  <si>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</si>
  <si>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</si>
  <si>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</si>
  <si>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</si>
  <si>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</si>
  <si>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</si>
  <si>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</si>
  <si>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</si>
  <si>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</si>
  <si>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</si>
  <si>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</si>
  <si>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</si>
  <si>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</si>
  <si>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</si>
  <si>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</si>
  <si>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</si>
  <si>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</si>
  <si>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</si>
  <si>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</si>
  <si>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</si>
  <si>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</si>
  <si>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</si>
  <si>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</si>
  <si>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</si>
  <si>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</si>
  <si>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</si>
  <si>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</si>
  <si>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</si>
  <si>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</si>
  <si>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</si>
  <si>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</si>
  <si>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</si>
  <si>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</si>
  <si>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</si>
  <si>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</si>
  <si>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</si>
  <si>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</si>
  <si>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</si>
  <si>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</si>
  <si>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</si>
  <si>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</si>
  <si>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</si>
  <si>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</si>
  <si>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</si>
  <si>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</si>
  <si>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</si>
  <si>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</si>
  <si>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</si>
  <si>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</si>
  <si>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</si>
  <si>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</si>
  <si>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</si>
  <si>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</si>
  <si>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</si>
  <si>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</si>
  <si>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</si>
  <si>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</si>
  <si>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</si>
  <si>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</si>
  <si>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</si>
  <si>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</si>
  <si>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</si>
  <si>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</si>
  <si>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</si>
  <si>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</si>
  <si>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</si>
  <si>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</si>
  <si>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</si>
  <si>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</si>
  <si>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</si>
  <si>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</si>
  <si>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</si>
  <si>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</si>
  <si>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</si>
  <si>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</si>
  <si>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</si>
  <si>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</si>
  <si>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</si>
  <si>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</si>
  <si>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</si>
  <si>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</si>
  <si>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</si>
  <si>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</si>
  <si>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</si>
  <si>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</si>
  <si>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</si>
  <si>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</si>
  <si>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</si>
  <si>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</si>
  <si>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</si>
  <si>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</si>
  <si>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</si>
  <si>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</si>
  <si>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</si>
  <si>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</si>
  <si>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</si>
  <si>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</si>
  <si>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</si>
  <si>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</si>
  <si>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</si>
  <si>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</si>
  <si>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</si>
  <si>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</si>
  <si>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</si>
  <si>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</si>
  <si>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</si>
  <si>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</si>
  <si>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</si>
  <si>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</si>
  <si>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</si>
  <si>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</si>
  <si>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</si>
  <si>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</si>
  <si>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</si>
  <si>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</si>
  <si>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</si>
  <si>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</si>
  <si>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</si>
  <si>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</si>
  <si>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</si>
  <si>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</si>
  <si>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</si>
  <si>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</si>
  <si>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</si>
  <si>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</si>
  <si>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</si>
  <si>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</si>
  <si>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</si>
  <si>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</si>
  <si>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</si>
  <si>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</si>
  <si>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</si>
  <si>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</si>
  <si>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</si>
  <si>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</si>
  <si>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</si>
  <si>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</si>
  <si>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</si>
  <si>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</si>
  <si>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</si>
  <si>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</si>
  <si>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</si>
  <si>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</si>
  <si>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</si>
  <si>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</si>
  <si>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</si>
  <si>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</si>
  <si>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</si>
  <si>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</si>
  <si>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</si>
  <si>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</si>
  <si>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</si>
  <si>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</si>
  <si>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</si>
  <si>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</si>
  <si>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</si>
  <si>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</si>
  <si>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</si>
  <si>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</si>
  <si>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</si>
  <si>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</si>
  <si>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</si>
  <si>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</si>
  <si>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</si>
  <si>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</si>
  <si>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</si>
  <si>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</si>
  <si>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</si>
  <si>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</si>
  <si>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</si>
  <si>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</si>
  <si>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</si>
  <si>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</si>
  <si>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</si>
  <si>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</si>
  <si>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</si>
  <si>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</si>
  <si>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</si>
  <si>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</si>
  <si>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</si>
  <si>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</si>
  <si>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</si>
  <si>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</si>
  <si>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</si>
  <si>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</si>
  <si>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</si>
  <si>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</si>
  <si>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</si>
  <si>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</si>
  <si>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</si>
  <si>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</si>
  <si>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</si>
  <si>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</si>
  <si>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</si>
  <si>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</si>
  <si>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</si>
  <si>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</si>
  <si>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</si>
  <si>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</si>
  <si>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</si>
  <si>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</si>
  <si>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</si>
  <si>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</si>
  <si>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</si>
  <si>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</si>
  <si>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</si>
  <si>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</si>
  <si>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</si>
  <si>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</si>
  <si>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</si>
  <si>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</si>
  <si>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</si>
  <si>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</si>
  <si>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</si>
  <si>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</si>
  <si>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</si>
  <si>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</si>
  <si>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</si>
  <si>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</si>
  <si>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</si>
  <si>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</si>
  <si>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</si>
  <si>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</si>
  <si>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</si>
  <si>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</si>
  <si>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</si>
  <si>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</si>
  <si>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</si>
  <si>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</si>
  <si>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</si>
  <si>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</si>
  <si>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</si>
  <si>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</si>
  <si>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</si>
  <si>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</si>
  <si>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</si>
  <si>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</si>
  <si>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</si>
  <si>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</si>
  <si>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</si>
  <si>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</si>
  <si>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</si>
  <si>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</si>
  <si>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</si>
  <si>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</si>
  <si>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</si>
  <si>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</si>
  <si>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</si>
  <si>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</si>
  <si>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</si>
  <si>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</si>
  <si>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</si>
  <si>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</si>
  <si>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</si>
  <si>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</si>
  <si>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</si>
  <si>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</si>
  <si>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</si>
  <si>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</si>
  <si>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</si>
  <si>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</si>
  <si>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</si>
  <si>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</si>
  <si>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</si>
  <si>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</si>
  <si>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</si>
  <si>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</si>
  <si>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</si>
  <si>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</si>
  <si>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</si>
  <si>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</si>
  <si>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</si>
  <si>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</si>
  <si>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</si>
  <si>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</si>
  <si>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</si>
  <si>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</si>
  <si>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</si>
  <si>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</si>
  <si>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</si>
  <si>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</si>
  <si>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</si>
  <si>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</si>
  <si>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</si>
  <si>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</si>
  <si>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</si>
  <si>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</si>
  <si>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</si>
  <si>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</si>
  <si>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</si>
  <si>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</si>
  <si>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</si>
  <si>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</si>
  <si>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</si>
  <si>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</si>
  <si>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</si>
  <si>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</si>
  <si>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</si>
  <si>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</si>
  <si>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</si>
  <si>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</si>
  <si>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</si>
  <si>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</si>
  <si>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</si>
  <si>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</si>
  <si>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</si>
  <si>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</si>
  <si>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</si>
  <si>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</si>
  <si>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</si>
  <si>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</si>
  <si>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</si>
  <si>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</si>
  <si>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</si>
  <si>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</si>
  <si>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</si>
  <si>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</si>
  <si>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</si>
  <si>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</si>
  <si>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</si>
  <si>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</si>
  <si>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</si>
  <si>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</si>
  <si>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</si>
  <si>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</si>
  <si>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</si>
  <si>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</si>
  <si>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</si>
  <si>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</si>
  <si>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</si>
  <si>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</si>
  <si>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</si>
  <si>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</si>
  <si>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</si>
  <si>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</si>
  <si>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</si>
  <si>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</si>
  <si>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</si>
  <si>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</si>
  <si>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</si>
  <si>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</si>
  <si>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</si>
  <si>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</si>
  <si>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</si>
  <si>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</si>
  <si>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</si>
  <si>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</si>
  <si>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</si>
  <si>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</si>
  <si>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</si>
  <si>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</si>
  <si>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</si>
  <si>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</si>
  <si>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</si>
  <si>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</si>
  <si>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</si>
  <si>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</si>
  <si>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</si>
  <si>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</si>
  <si>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</si>
  <si>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</si>
  <si>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</si>
  <si>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</si>
  <si>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</si>
  <si>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</si>
  <si>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</si>
  <si>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</si>
  <si>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</si>
  <si>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</si>
  <si>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</si>
  <si>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</si>
  <si>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</si>
  <si>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</si>
  <si>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</si>
  <si>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</si>
  <si>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</si>
  <si>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</si>
  <si>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</si>
  <si>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</si>
  <si>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</si>
  <si>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</si>
  <si>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</si>
  <si>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</si>
  <si>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</si>
  <si>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</si>
  <si>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</si>
  <si>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</si>
  <si>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</si>
  <si>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</si>
  <si>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</si>
  <si>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</si>
  <si>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</si>
  <si>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</si>
  <si>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</si>
  <si>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</si>
  <si>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</si>
  <si>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</si>
  <si>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</si>
  <si>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</si>
  <si>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</si>
  <si>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</si>
  <si>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</si>
  <si>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</si>
  <si>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</si>
  <si>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</si>
  <si>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</si>
  <si>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</si>
  <si>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</si>
  <si>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</si>
  <si>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</si>
  <si>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</si>
  <si>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</si>
  <si>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</si>
  <si>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</si>
  <si>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</si>
  <si>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</si>
  <si>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</si>
  <si>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</si>
  <si>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</si>
  <si>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</si>
  <si>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</si>
  <si>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</si>
  <si>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</si>
  <si>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</si>
  <si>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</si>
  <si>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</si>
  <si>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</si>
  <si>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</si>
  <si>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</si>
  <si>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</si>
  <si>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</si>
  <si>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</si>
  <si>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</si>
  <si>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</si>
  <si>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</si>
  <si>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</si>
  <si>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</si>
  <si>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</si>
  <si>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</si>
  <si>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</si>
  <si>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</si>
  <si>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</si>
  <si>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</si>
  <si>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</si>
  <si>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</si>
  <si>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</si>
  <si>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</si>
  <si>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</si>
  <si>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</si>
  <si>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</si>
  <si>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</si>
  <si>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</si>
  <si>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</si>
  <si>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</si>
  <si>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</si>
  <si>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</si>
  <si>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</si>
  <si>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</si>
  <si>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</si>
  <si>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</si>
  <si>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</si>
  <si>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</si>
  <si>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</si>
  <si>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</si>
  <si>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</si>
  <si>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</si>
  <si>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</si>
  <si>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</si>
  <si>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</si>
  <si>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</si>
  <si>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</si>
  <si>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</si>
  <si>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</si>
  <si>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</si>
  <si>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</si>
  <si>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</si>
  <si>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</si>
  <si>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</si>
  <si>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</si>
  <si>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</si>
  <si>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</si>
  <si>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</si>
  <si>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</si>
  <si>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</si>
  <si>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</si>
  <si>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</si>
  <si>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</si>
  <si>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</si>
  <si>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</si>
  <si>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</si>
  <si>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</si>
  <si>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</si>
  <si>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</si>
  <si>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</si>
  <si>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</si>
  <si>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</si>
  <si>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</si>
  <si>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</si>
  <si>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</si>
  <si>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</si>
  <si>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</si>
  <si>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</si>
  <si>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</si>
  <si>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</si>
  <si>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</si>
  <si>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</si>
  <si>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</si>
  <si>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</si>
  <si>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</si>
  <si>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</si>
  <si>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</si>
  <si>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</si>
  <si>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</si>
  <si>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</si>
  <si>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</si>
  <si>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</si>
  <si>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</si>
  <si>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</si>
  <si>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</si>
  <si>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</si>
  <si>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</si>
  <si>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</si>
  <si>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</si>
  <si>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</si>
  <si>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</si>
  <si>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</si>
  <si>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</si>
  <si>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</si>
  <si>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</si>
  <si>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</si>
  <si>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</si>
  <si>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</si>
  <si>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</si>
  <si>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</si>
  <si>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</si>
  <si>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</si>
  <si>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</si>
  <si>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</si>
  <si>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</si>
  <si>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</si>
  <si>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</si>
  <si>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</si>
  <si>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</si>
  <si>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</si>
  <si>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</si>
  <si>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</si>
  <si>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</si>
  <si>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</si>
  <si>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</si>
  <si>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</si>
  <si>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</si>
  <si>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</si>
  <si>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</si>
  <si>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</si>
  <si>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</si>
  <si>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</si>
  <si>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</si>
  <si>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</si>
  <si>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</si>
  <si>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</si>
  <si>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</si>
  <si>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</si>
  <si>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</si>
  <si>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</si>
  <si>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</si>
  <si>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</si>
  <si>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</si>
  <si>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</si>
  <si>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</si>
  <si>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</si>
  <si>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</si>
  <si>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</si>
  <si>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</si>
  <si>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</si>
  <si>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</si>
  <si>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</si>
  <si>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</si>
  <si>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</si>
  <si>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</si>
  <si>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</si>
  <si>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</si>
  <si>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</si>
  <si>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</si>
  <si>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</si>
  <si>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</si>
  <si>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</si>
  <si>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</si>
  <si>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</si>
  <si>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</si>
  <si>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</si>
  <si>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</si>
  <si>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</si>
  <si>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</si>
  <si>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</si>
  <si>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</si>
  <si>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</si>
  <si>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</si>
  <si>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</si>
  <si>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</si>
  <si>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</si>
  <si>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</si>
  <si>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</si>
  <si>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</si>
  <si>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</si>
  <si>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</si>
  <si>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</si>
  <si>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</si>
  <si>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</si>
  <si>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</si>
  <si>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</si>
  <si>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</si>
  <si>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</si>
  <si>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</si>
  <si>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</si>
  <si>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</si>
  <si>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</si>
  <si>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</si>
  <si>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</si>
  <si>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</si>
  <si>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</si>
  <si>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</si>
  <si>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</si>
  <si>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</si>
  <si>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</si>
  <si>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</si>
  <si>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</si>
  <si>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</si>
  <si>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</si>
  <si>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</si>
  <si>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</si>
  <si>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</si>
  <si>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</si>
  <si>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</si>
  <si>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</si>
  <si>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</si>
  <si>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</si>
  <si>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</si>
  <si>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</si>
  <si>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</si>
  <si>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</si>
  <si>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</si>
  <si>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</si>
  <si>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</si>
  <si>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</si>
  <si>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</si>
  <si>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</si>
  <si>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</si>
  <si>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</si>
  <si>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</si>
  <si>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</si>
  <si>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</si>
  <si>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</si>
  <si>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</si>
  <si>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</si>
  <si>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</si>
  <si>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</si>
  <si>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</si>
  <si>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</si>
  <si>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</si>
  <si>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</si>
  <si>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</si>
  <si>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</si>
  <si>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</si>
  <si>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</si>
  <si>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</si>
  <si>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</si>
  <si>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</si>
  <si>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</si>
  <si>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</si>
  <si>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</si>
  <si>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</si>
  <si>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</si>
  <si>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</si>
  <si>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</si>
  <si>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</si>
  <si>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</si>
  <si>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</si>
  <si>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</si>
  <si>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</si>
  <si>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</si>
  <si>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</si>
  <si>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</si>
  <si>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</si>
  <si>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</si>
  <si>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</si>
  <si>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</si>
  <si>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</si>
  <si>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</si>
  <si>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</si>
  <si>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</si>
  <si>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</si>
  <si>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</si>
  <si>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</si>
  <si>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</si>
  <si>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</si>
  <si>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</si>
  <si>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</si>
  <si>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</si>
  <si>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</si>
  <si>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</si>
  <si>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</si>
  <si>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</si>
  <si>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</si>
  <si>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</si>
  <si>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</si>
  <si>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</si>
  <si>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</si>
  <si>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</si>
  <si>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</si>
  <si>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</si>
  <si>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</si>
  <si>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</si>
  <si>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</si>
  <si>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</si>
  <si>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</si>
  <si>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</si>
  <si>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</si>
  <si>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</si>
  <si>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</si>
  <si>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</si>
  <si>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</si>
  <si>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</si>
  <si>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</si>
  <si>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</si>
  <si>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</si>
  <si>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</si>
  <si>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</si>
  <si>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</si>
  <si>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</si>
  <si>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</si>
  <si>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</si>
  <si>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</si>
  <si>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</si>
  <si>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</si>
  <si>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</si>
  <si>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</si>
  <si>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</si>
  <si>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</si>
  <si>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</si>
  <si>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</si>
  <si>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</si>
  <si>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</si>
  <si>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</si>
  <si>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</si>
  <si>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</si>
  <si>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</si>
  <si>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</si>
  <si>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</si>
  <si>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</si>
  <si>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</si>
  <si>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</si>
  <si>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</si>
  <si>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</si>
  <si>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</si>
  <si>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</si>
  <si>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</si>
  <si>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</si>
  <si>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</si>
  <si>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</si>
  <si>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</si>
  <si>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</si>
  <si>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</si>
  <si>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</si>
  <si>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</si>
  <si>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</si>
  <si>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</si>
  <si>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</si>
  <si>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</si>
  <si>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</si>
  <si>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</si>
  <si>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</si>
  <si>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</si>
  <si>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</si>
  <si>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</si>
  <si>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</si>
  <si>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</si>
  <si>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</si>
  <si>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</si>
  <si>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</si>
  <si>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</si>
  <si>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</si>
  <si>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</si>
  <si>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</si>
  <si>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</si>
  <si>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</si>
  <si>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</si>
  <si>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</si>
  <si>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</si>
  <si>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</si>
  <si>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</si>
  <si>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</si>
  <si>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</si>
  <si>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</si>
  <si>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</si>
  <si>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</si>
  <si>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</si>
  <si>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</si>
  <si>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</si>
  <si>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</si>
  <si>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</si>
  <si>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</si>
  <si>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</si>
  <si>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</si>
  <si>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</si>
  <si>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</si>
  <si>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</si>
  <si>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</si>
  <si>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</si>
  <si>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</si>
  <si>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</si>
  <si>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</si>
  <si>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</si>
  <si>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</si>
  <si>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</si>
  <si>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</si>
  <si>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</si>
  <si>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</si>
  <si>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</si>
  <si>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</si>
  <si>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</si>
  <si>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</si>
  <si>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</si>
  <si>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</si>
  <si>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</si>
  <si>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</si>
  <si>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</si>
  <si>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</si>
  <si>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</si>
  <si>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</si>
  <si>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</si>
  <si>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</si>
  <si>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</si>
  <si>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</si>
  <si>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</si>
  <si>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</si>
  <si>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</si>
  <si>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</si>
  <si>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</si>
  <si>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</si>
  <si>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</si>
  <si>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</si>
  <si>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</si>
  <si>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</si>
  <si>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</si>
  <si>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</si>
  <si>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</si>
  <si>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</si>
  <si>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</si>
  <si>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</si>
  <si>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</si>
  <si>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</si>
  <si>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</si>
  <si>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</si>
  <si>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</si>
  <si>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</si>
  <si>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</si>
  <si>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</si>
  <si>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</si>
  <si>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</si>
  <si>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</si>
  <si>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</si>
  <si>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</si>
  <si>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</si>
  <si>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</si>
  <si>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</si>
  <si>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</si>
  <si>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</si>
  <si>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</si>
  <si>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</si>
  <si>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</si>
  <si>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</si>
  <si>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</si>
  <si>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</si>
  <si>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</si>
  <si>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</si>
  <si>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</si>
  <si>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</si>
  <si>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</si>
  <si>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</si>
  <si>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</si>
  <si>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</si>
  <si>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</si>
  <si>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</si>
  <si>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</si>
  <si>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</si>
  <si>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</si>
  <si>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</si>
  <si>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</si>
  <si>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</si>
  <si>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</si>
  <si>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</si>
  <si>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</si>
  <si>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</si>
  <si>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</si>
  <si>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</si>
  <si>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</si>
  <si>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</si>
  <si>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</si>
  <si>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</si>
  <si>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</si>
  <si>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</si>
  <si>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</si>
  <si>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</si>
  <si>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</si>
  <si>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</si>
  <si>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</si>
  <si>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</si>
  <si>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</si>
  <si>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</si>
  <si>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</si>
  <si>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</si>
  <si>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</si>
  <si>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</si>
  <si>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</si>
  <si>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</si>
  <si>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</si>
  <si>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</si>
  <si>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</si>
  <si>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</si>
  <si>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</si>
  <si>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</si>
  <si>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</si>
  <si>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</si>
  <si>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</si>
  <si>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</si>
  <si>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</si>
  <si>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</si>
  <si>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</si>
  <si>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</si>
  <si>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</si>
  <si>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</si>
  <si>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</si>
  <si>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</si>
  <si>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</si>
  <si>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</si>
  <si>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</si>
  <si>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</si>
  <si>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</si>
  <si>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</si>
  <si>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</si>
  <si>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</si>
  <si>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</si>
  <si>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</si>
  <si>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</si>
  <si>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</si>
  <si>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</si>
  <si>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</si>
  <si>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</si>
  <si>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</si>
  <si>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</si>
  <si>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</si>
  <si>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</si>
  <si>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</si>
  <si>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</si>
  <si>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</si>
  <si>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</si>
  <si>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</si>
  <si>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</si>
  <si>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</si>
  <si>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</si>
  <si>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</si>
  <si>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</si>
  <si>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</si>
  <si>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</si>
  <si>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</si>
  <si>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</si>
  <si>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</si>
  <si>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</si>
  <si>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</si>
  <si>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</si>
  <si>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</si>
  <si>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</si>
  <si>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</si>
  <si>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</si>
  <si>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</si>
  <si>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</si>
  <si>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</si>
  <si>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</si>
  <si>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</si>
  <si>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</si>
  <si>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</si>
  <si>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</si>
  <si>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</si>
  <si>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</si>
  <si>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</si>
  <si>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</si>
  <si>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</si>
  <si>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</si>
  <si>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</si>
  <si>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</si>
  <si>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</si>
  <si>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</si>
  <si>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</si>
  <si>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</si>
  <si>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</si>
  <si>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</si>
  <si>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</si>
  <si>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</si>
  <si>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</si>
  <si>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</si>
  <si>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</si>
  <si>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</si>
  <si>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</si>
  <si>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</si>
  <si>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</si>
  <si>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</si>
  <si>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</si>
  <si>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</si>
  <si>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</si>
  <si>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</si>
  <si>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</si>
  <si>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</si>
  <si>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</si>
  <si>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</si>
  <si>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</si>
  <si>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</si>
  <si>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</si>
  <si>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</si>
  <si>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</si>
  <si>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</si>
  <si>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</si>
  <si>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</si>
  <si>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</si>
  <si>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</si>
  <si>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</si>
  <si>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</si>
  <si>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</si>
  <si>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</si>
  <si>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</si>
  <si>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</si>
  <si>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</si>
  <si>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</si>
  <si>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</si>
  <si>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</si>
  <si>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</si>
  <si>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</si>
  <si>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</si>
  <si>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</si>
  <si>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</si>
  <si>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</si>
  <si>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</si>
  <si>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</si>
  <si>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</si>
  <si>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</si>
  <si>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</si>
  <si>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</si>
  <si>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</si>
  <si>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</si>
  <si>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</si>
  <si>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</si>
  <si>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</si>
  <si>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</si>
  <si>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</si>
  <si>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</si>
  <si>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</si>
  <si>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</si>
  <si>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</si>
  <si>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</si>
  <si>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</si>
  <si>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</si>
  <si>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</si>
  <si>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</si>
  <si>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</si>
  <si>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</si>
  <si>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</si>
  <si>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</si>
  <si>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</si>
  <si>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</si>
  <si>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</si>
  <si>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</si>
  <si>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</si>
  <si>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</si>
  <si>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</si>
  <si>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</si>
  <si>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</si>
  <si>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</si>
  <si>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</si>
  <si>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</si>
  <si>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</si>
  <si>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</si>
  <si>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</si>
  <si>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</si>
  <si>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</si>
  <si>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</si>
  <si>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</si>
  <si>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</si>
  <si>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</si>
  <si>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</si>
  <si>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</si>
  <si>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</si>
  <si>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</si>
  <si>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</si>
  <si>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</si>
  <si>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</si>
  <si>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</si>
  <si>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</si>
  <si>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</si>
  <si>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</si>
  <si>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</si>
  <si>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</si>
  <si>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</si>
  <si>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</si>
  <si>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</si>
  <si>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</si>
  <si>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</si>
  <si>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</si>
  <si>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</si>
  <si>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</si>
  <si>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</si>
  <si>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</si>
  <si>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</si>
  <si>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</si>
  <si>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</si>
  <si>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</si>
  <si>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</si>
  <si>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</si>
  <si>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</si>
  <si>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</si>
  <si>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</si>
  <si>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</si>
  <si>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</si>
  <si>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</si>
  <si>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</si>
  <si>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</si>
  <si>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</si>
  <si>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</si>
  <si>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</si>
  <si>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</si>
  <si>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</si>
  <si>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</si>
  <si>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</si>
  <si>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</si>
  <si>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</si>
  <si>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</si>
  <si>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</si>
  <si>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</si>
  <si>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</si>
  <si>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</si>
  <si>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</si>
  <si>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</si>
  <si>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</si>
  <si>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</si>
  <si>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</si>
  <si>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</si>
  <si>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</si>
  <si>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</si>
  <si>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</si>
  <si>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</si>
  <si>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</si>
  <si>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</si>
  <si>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</si>
  <si>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</si>
  <si>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</si>
  <si>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</si>
  <si>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</si>
  <si>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</si>
  <si>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</si>
  <si>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</si>
  <si>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</si>
  <si>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</si>
  <si>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</si>
  <si>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</si>
  <si>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</si>
  <si>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</si>
  <si>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</si>
  <si>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</si>
  <si>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</si>
  <si>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</si>
  <si>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</si>
  <si>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</si>
  <si>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</si>
  <si>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</si>
  <si>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</si>
  <si>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</si>
  <si>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</si>
  <si>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</si>
  <si>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</si>
  <si>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</si>
  <si>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</si>
  <si>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</si>
  <si>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</si>
  <si>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</si>
  <si>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</si>
  <si>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</si>
  <si>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</si>
  <si>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</si>
  <si>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</si>
  <si>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</si>
  <si>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</si>
  <si>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</si>
  <si>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</si>
  <si>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</si>
  <si>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</si>
  <si>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</si>
  <si>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</si>
  <si>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</si>
  <si>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</si>
  <si>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</si>
  <si>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</si>
  <si>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</si>
  <si>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</si>
  <si>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</si>
  <si>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</si>
  <si>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</si>
  <si>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</si>
  <si>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</si>
  <si>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</si>
  <si>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</si>
  <si>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</si>
  <si>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</si>
  <si>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</si>
  <si>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</si>
  <si>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</si>
  <si>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</si>
  <si>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</si>
  <si>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</si>
  <si>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</si>
  <si>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</si>
  <si>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</si>
  <si>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</si>
  <si>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</si>
  <si>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</si>
  <si>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</si>
  <si>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</si>
  <si>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</si>
  <si>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</si>
  <si>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</si>
  <si>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</si>
  <si>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</si>
  <si>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</si>
  <si>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</si>
  <si>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</si>
  <si>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</si>
  <si>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</si>
  <si>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</si>
  <si>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</si>
  <si>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</si>
  <si>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</si>
  <si>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</si>
  <si>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</si>
  <si>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</si>
  <si>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</si>
  <si>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</si>
  <si>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</si>
  <si>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</si>
  <si>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</si>
  <si>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</si>
  <si>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</si>
  <si>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</si>
  <si>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</si>
  <si>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</si>
  <si>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</si>
  <si>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</si>
  <si>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</si>
  <si>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</si>
  <si>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</si>
  <si>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</si>
  <si>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</si>
  <si>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</si>
  <si>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</si>
  <si>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</si>
  <si>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</si>
  <si>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</si>
  <si>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</si>
  <si>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</si>
  <si>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</si>
  <si>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</si>
  <si>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</si>
  <si>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</si>
  <si>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</si>
  <si>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</si>
  <si>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</si>
  <si>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</si>
  <si>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</si>
  <si>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</si>
  <si>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</si>
  <si>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</si>
  <si>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</si>
  <si>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</si>
  <si>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</si>
  <si>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</si>
  <si>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</si>
  <si>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</si>
  <si>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</si>
  <si>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</si>
  <si>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</si>
  <si>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</si>
  <si>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</si>
  <si>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</si>
  <si>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</si>
  <si>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</si>
  <si>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</si>
  <si>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</si>
  <si>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</si>
  <si>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</si>
  <si>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</si>
  <si>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</si>
  <si>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</si>
  <si>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</si>
  <si>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</si>
  <si>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</si>
  <si>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</si>
  <si>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</si>
  <si>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</si>
  <si>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</si>
  <si>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</si>
  <si>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</si>
  <si>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</si>
  <si>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</si>
  <si>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</si>
  <si>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</si>
  <si>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</si>
  <si>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</si>
  <si>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</si>
  <si>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</si>
  <si>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</si>
  <si>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</si>
  <si>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</si>
  <si>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</si>
  <si>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</si>
  <si>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</si>
  <si>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</si>
  <si>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</si>
  <si>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</si>
  <si>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</si>
  <si>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</si>
  <si>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</si>
  <si>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</si>
  <si>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</si>
  <si>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</si>
  <si>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</si>
  <si>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</si>
  <si>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</si>
  <si>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</si>
  <si>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</si>
  <si>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</si>
  <si>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</si>
  <si>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</si>
  <si>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</si>
  <si>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</si>
  <si>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</si>
  <si>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</si>
  <si>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</si>
  <si>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</si>
  <si>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</si>
  <si>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</si>
  <si>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</si>
  <si>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</si>
  <si>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</si>
  <si>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</si>
  <si>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</si>
  <si>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</si>
  <si>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</si>
  <si>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</si>
  <si>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</si>
  <si>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</si>
  <si>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</si>
  <si>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</si>
  <si>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</si>
  <si>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</si>
  <si>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</si>
  <si>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</si>
  <si>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</si>
  <si>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</si>
  <si>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</si>
  <si>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</si>
  <si>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</si>
  <si>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</si>
  <si>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</si>
  <si>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</si>
  <si>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</si>
  <si>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</si>
  <si>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</si>
  <si>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</si>
  <si>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</si>
  <si>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</si>
  <si>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</si>
  <si>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</si>
  <si>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</si>
  <si>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</si>
  <si>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</si>
  <si>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</si>
  <si>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</si>
  <si>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</si>
  <si>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</si>
  <si>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</si>
  <si>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</si>
  <si>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</si>
  <si>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</si>
  <si>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</si>
  <si>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</si>
  <si>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</si>
  <si>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</si>
  <si>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</si>
  <si>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</si>
  <si>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</si>
  <si>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</si>
  <si>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</si>
  <si>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</si>
  <si>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</si>
  <si>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</si>
  <si>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</si>
  <si>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</si>
  <si>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</si>
  <si>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</si>
  <si>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</si>
  <si>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</si>
  <si>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</si>
  <si>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</si>
  <si>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</si>
  <si>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</si>
  <si>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</si>
  <si>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</si>
  <si>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</si>
  <si>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</si>
  <si>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</si>
  <si>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</si>
  <si>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</si>
  <si>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</si>
  <si>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</si>
  <si>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</si>
  <si>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</si>
  <si>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</si>
  <si>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</si>
  <si>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</si>
  <si>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</si>
  <si>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</si>
  <si>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</si>
  <si>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</si>
  <si>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</si>
  <si>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</si>
  <si>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</si>
  <si>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</si>
  <si>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</si>
  <si>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</si>
  <si>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</si>
  <si>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</si>
  <si>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</si>
  <si>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</si>
  <si>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</si>
  <si>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</si>
  <si>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</si>
  <si>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</si>
  <si>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</si>
  <si>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</si>
  <si>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</si>
  <si>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</si>
  <si>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</si>
  <si>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</si>
  <si>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</si>
  <si>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</si>
  <si>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</si>
  <si>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</si>
  <si>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</si>
  <si>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</si>
  <si>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</si>
  <si>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</si>
  <si>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</si>
  <si>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</si>
  <si>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</si>
  <si>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</si>
  <si>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</si>
  <si>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</si>
  <si>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</si>
  <si>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</si>
  <si>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</si>
  <si>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</si>
  <si>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</si>
  <si>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</si>
  <si>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</si>
  <si>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</si>
  <si>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</si>
  <si>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</si>
  <si>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</si>
  <si>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</si>
  <si>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</si>
  <si>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</si>
  <si>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</si>
  <si>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</si>
  <si>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</si>
  <si>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</si>
  <si>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</si>
  <si>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</si>
  <si>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</si>
  <si>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</si>
  <si>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</si>
  <si>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</si>
  <si>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</si>
  <si>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</si>
  <si>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</si>
  <si>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</si>
  <si>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</si>
  <si>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</si>
  <si>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</si>
  <si>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</si>
  <si>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</si>
  <si>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</si>
  <si>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</si>
  <si>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</si>
  <si>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</si>
  <si>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</si>
  <si>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</si>
  <si>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</si>
  <si>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</si>
  <si>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</si>
  <si>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</si>
  <si>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</si>
  <si>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</si>
  <si>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</si>
  <si>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</si>
  <si>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</si>
  <si>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</si>
  <si>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</si>
  <si>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</si>
  <si>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</si>
  <si>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</si>
  <si>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</si>
  <si>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</si>
  <si>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</si>
  <si>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</si>
  <si>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</si>
  <si>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</si>
  <si>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</si>
  <si>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</si>
  <si>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</si>
  <si>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</si>
  <si>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</si>
  <si>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</si>
  <si>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</si>
  <si>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</si>
  <si>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</si>
  <si>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</si>
  <si>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</si>
  <si>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</si>
  <si>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</si>
  <si>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</si>
  <si>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</si>
  <si>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</si>
  <si>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</si>
  <si>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</si>
  <si>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</si>
  <si>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</si>
  <si>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</si>
  <si>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</si>
  <si>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</si>
  <si>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</si>
  <si>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</si>
  <si>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</si>
  <si>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</si>
  <si>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</si>
  <si>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</si>
  <si>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</si>
  <si>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</si>
  <si>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</si>
  <si>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</si>
  <si>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</si>
  <si>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</si>
  <si>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</si>
  <si>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</si>
  <si>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</si>
  <si>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</si>
  <si>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</si>
  <si>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</si>
  <si>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</si>
  <si>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</si>
  <si>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</si>
  <si>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</si>
  <si>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</si>
  <si>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</si>
  <si>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</si>
  <si>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</si>
  <si>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</si>
  <si>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</si>
  <si>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</si>
  <si>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</si>
  <si>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</si>
  <si>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</si>
  <si>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</si>
  <si>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</si>
  <si>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</si>
  <si>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</si>
  <si>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</si>
  <si>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</si>
  <si>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</si>
  <si>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</si>
  <si>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</si>
  <si>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</si>
  <si>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</si>
  <si>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</si>
  <si>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</si>
  <si>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</si>
  <si>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</si>
  <si>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</si>
  <si>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</si>
  <si>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</si>
  <si>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</si>
  <si>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</si>
  <si>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</si>
  <si>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</si>
  <si>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</si>
  <si>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</si>
  <si>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</si>
  <si>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</si>
  <si>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</si>
  <si>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</si>
  <si>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</si>
  <si>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</si>
  <si>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</si>
  <si>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</si>
  <si>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</si>
  <si>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</si>
  <si>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</si>
  <si>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</si>
  <si>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</si>
  <si>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</si>
  <si>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</si>
  <si>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</si>
  <si>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</si>
  <si>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</si>
  <si>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</si>
  <si>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</si>
  <si>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</si>
  <si>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</si>
  <si>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</si>
  <si>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</si>
  <si>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</si>
  <si>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</si>
  <si>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</si>
  <si>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</si>
  <si>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</si>
  <si>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</si>
  <si>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</si>
  <si>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</si>
  <si>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</si>
  <si>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</si>
  <si>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</si>
  <si>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</si>
  <si>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</si>
  <si>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</si>
  <si>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</si>
  <si>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</si>
  <si>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</si>
  <si>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</si>
  <si>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</si>
  <si>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</si>
  <si>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</si>
  <si>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</si>
  <si>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</si>
  <si>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</si>
  <si>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</si>
  <si>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</si>
  <si>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</si>
  <si>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</si>
  <si>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</si>
  <si>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</si>
  <si>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</si>
  <si>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</si>
  <si>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</si>
  <si>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</si>
  <si>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</si>
  <si>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</si>
  <si>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</si>
  <si>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</si>
  <si>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</si>
  <si>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</si>
  <si>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</si>
  <si>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</si>
  <si>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</si>
  <si>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</si>
  <si>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</si>
  <si>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</si>
  <si>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</si>
  <si>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</si>
  <si>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</si>
  <si>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</si>
  <si>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</si>
  <si>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</si>
  <si>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</si>
  <si>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</si>
  <si>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</si>
  <si>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</si>
  <si>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</si>
  <si>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</si>
  <si>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</si>
  <si>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</si>
  <si>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</si>
  <si>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</si>
  <si>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</si>
  <si>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</si>
  <si>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</si>
  <si>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</si>
  <si>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</si>
  <si>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</si>
  <si>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</si>
  <si>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</si>
  <si>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</si>
  <si>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</si>
  <si>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</si>
  <si>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</si>
  <si>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</si>
  <si>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</si>
  <si>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</si>
  <si>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</si>
  <si>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</si>
  <si>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</si>
  <si>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</si>
  <si>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</si>
  <si>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</si>
  <si>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</si>
  <si>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</si>
  <si>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</si>
  <si>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</si>
  <si>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</si>
  <si>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</si>
  <si>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</si>
  <si>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</si>
  <si>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</si>
  <si>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</si>
  <si>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</si>
  <si>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</si>
  <si>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</si>
  <si>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</si>
  <si>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</si>
  <si>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</si>
  <si>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</si>
  <si>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</si>
  <si>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</si>
  <si>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</si>
  <si>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</si>
  <si>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</si>
  <si>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</si>
  <si>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</si>
  <si>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</si>
  <si>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</si>
  <si>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</si>
  <si>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</si>
  <si>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</si>
  <si>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</si>
  <si>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</si>
  <si>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</si>
  <si>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</si>
  <si>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</si>
  <si>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</si>
  <si>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</si>
  <si>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</si>
  <si>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</si>
  <si>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</si>
  <si>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</si>
  <si>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</si>
  <si>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</si>
  <si>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</si>
  <si>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</si>
  <si>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</si>
  <si>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</si>
  <si>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</si>
  <si>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</si>
  <si>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</si>
  <si>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</si>
  <si>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</si>
  <si>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</si>
  <si>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</si>
  <si>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</si>
  <si>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</si>
  <si>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</si>
  <si>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</si>
  <si>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</si>
  <si>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</si>
  <si>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</si>
  <si>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</si>
  <si>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</si>
  <si>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</si>
  <si>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</si>
  <si>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</si>
  <si>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</si>
  <si>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</si>
  <si>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</si>
  <si>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</si>
  <si>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</si>
  <si>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</si>
  <si>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</si>
  <si>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</si>
  <si>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</si>
  <si>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</si>
  <si>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</si>
  <si>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</si>
  <si>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</si>
  <si>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</si>
  <si>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</si>
  <si>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</si>
  <si>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</si>
  <si>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</si>
  <si>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</si>
  <si>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</si>
  <si>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</si>
  <si>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</si>
  <si>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</si>
  <si>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</si>
  <si>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</si>
  <si>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</si>
  <si>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</si>
  <si>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</si>
  <si>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</si>
  <si>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</si>
  <si>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</si>
  <si>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</si>
  <si>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</si>
  <si>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</si>
  <si>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</si>
  <si>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</si>
  <si>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</si>
  <si>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</si>
  <si>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</si>
  <si>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</si>
  <si>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</si>
  <si>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</si>
  <si>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</si>
  <si>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</si>
  <si>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</si>
  <si>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</si>
  <si>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</si>
  <si>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</si>
  <si>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</si>
  <si>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</si>
  <si>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</si>
  <si>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</si>
  <si>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</si>
  <si>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</si>
  <si>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</si>
  <si>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</si>
  <si>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</si>
  <si>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</si>
  <si>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</si>
  <si>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</si>
  <si>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</si>
  <si>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</si>
  <si>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</si>
  <si>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</si>
  <si>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</si>
  <si>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</si>
  <si>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</si>
  <si>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</si>
  <si>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</si>
  <si>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</si>
  <si>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</si>
  <si>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</si>
  <si>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</si>
  <si>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</si>
  <si>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</si>
  <si>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</si>
  <si>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</si>
  <si>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</si>
  <si>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</si>
  <si>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</si>
  <si>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</si>
  <si>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</si>
  <si>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</si>
  <si>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</si>
  <si>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</si>
  <si>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</si>
  <si>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</si>
  <si>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</si>
  <si>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</si>
  <si>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</si>
  <si>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</si>
  <si>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</si>
  <si>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</si>
  <si>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</si>
  <si>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</si>
  <si>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</si>
  <si>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</si>
  <si>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</si>
  <si>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</si>
  <si>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</si>
  <si>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</si>
  <si>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</si>
  <si>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</si>
  <si>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</si>
  <si>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</si>
  <si>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</si>
  <si>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</si>
  <si>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</si>
  <si>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</si>
  <si>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</si>
  <si>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</si>
  <si>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</si>
  <si>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</si>
  <si>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</si>
  <si>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</si>
  <si>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</si>
  <si>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</si>
  <si>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</si>
  <si>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</si>
  <si>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</si>
  <si>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</si>
  <si>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</si>
  <si>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</si>
  <si>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</si>
  <si>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</si>
  <si>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</si>
  <si>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</si>
  <si>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</si>
  <si>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</si>
  <si>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</si>
  <si>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</si>
  <si>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</si>
  <si>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</si>
  <si>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</si>
  <si>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</si>
  <si>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</si>
  <si>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</si>
  <si>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</si>
  <si>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</si>
  <si>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</si>
  <si>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</si>
  <si>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</si>
  <si>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</si>
  <si>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</si>
  <si>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</si>
  <si>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</si>
  <si>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</si>
  <si>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</si>
  <si>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</si>
  <si>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</si>
  <si>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</si>
  <si>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</si>
  <si>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</si>
  <si>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</si>
  <si>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</si>
  <si>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</si>
  <si>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</si>
  <si>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</si>
  <si>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</si>
  <si>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</si>
  <si>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</si>
  <si>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</si>
  <si>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</si>
  <si>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</si>
  <si>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</si>
  <si>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</si>
  <si>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</si>
  <si>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</si>
  <si>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</si>
  <si>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</si>
  <si>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</si>
  <si>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</si>
  <si>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</si>
  <si>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</si>
  <si>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</si>
  <si>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</si>
  <si>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</si>
  <si>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</si>
  <si>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</si>
  <si>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</si>
  <si>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</si>
  <si>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</si>
  <si>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</si>
  <si>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</si>
  <si>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</si>
  <si>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</si>
  <si>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</si>
  <si>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</si>
  <si>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</si>
  <si>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</si>
  <si>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</si>
  <si>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</si>
  <si>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</si>
  <si>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</si>
  <si>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</si>
  <si>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</si>
  <si>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</si>
  <si>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</si>
  <si>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</si>
  <si>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</si>
  <si>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</si>
  <si>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</si>
  <si>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</si>
  <si>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</si>
  <si>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</si>
  <si>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</si>
  <si>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</si>
  <si>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</si>
  <si>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</si>
  <si>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</si>
  <si>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</si>
  <si>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</si>
  <si>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</si>
  <si>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</si>
  <si>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</si>
  <si>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</si>
  <si>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</si>
  <si>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</si>
  <si>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</si>
  <si>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</si>
  <si>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</si>
  <si>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</si>
  <si>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</si>
  <si>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</si>
  <si>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</si>
  <si>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</si>
  <si>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</si>
  <si>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</si>
  <si>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</si>
  <si>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</si>
  <si>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</si>
  <si>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</si>
  <si>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</si>
  <si>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</si>
  <si>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</si>
  <si>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</si>
  <si>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</si>
  <si>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</si>
  <si>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</si>
  <si>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</si>
  <si>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</si>
  <si>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</si>
  <si>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</si>
  <si>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</si>
  <si>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</si>
  <si>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</si>
  <si>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</si>
  <si>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</si>
  <si>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</si>
  <si>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</si>
  <si>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</si>
  <si>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</si>
  <si>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</si>
  <si>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</si>
  <si>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</si>
  <si>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</si>
  <si>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</si>
  <si>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</si>
  <si>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</si>
  <si>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</si>
  <si>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</si>
  <si>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</si>
  <si>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</si>
  <si>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</si>
  <si>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</si>
  <si>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</si>
  <si>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</si>
  <si>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</si>
  <si>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</si>
  <si>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</si>
  <si>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</si>
  <si>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</si>
  <si>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</si>
  <si>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</si>
  <si>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</si>
  <si>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</si>
  <si>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</si>
  <si>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</si>
  <si>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</si>
  <si>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</si>
  <si>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</si>
  <si>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</si>
  <si>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</si>
  <si>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</si>
  <si>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</si>
  <si>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</si>
  <si>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</si>
  <si>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</si>
  <si>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</si>
  <si>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</si>
  <si>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</si>
  <si>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</si>
  <si>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</si>
  <si>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</si>
  <si>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</si>
  <si>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</si>
  <si>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</si>
  <si>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</si>
  <si>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</si>
  <si>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</si>
  <si>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</si>
  <si>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</si>
  <si>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</si>
  <si>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</si>
  <si>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</si>
  <si>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</si>
  <si>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</si>
  <si>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</si>
  <si>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</si>
  <si>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</si>
  <si>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</si>
  <si>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</si>
  <si>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</si>
  <si>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</si>
  <si>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</si>
  <si>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</si>
  <si>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</si>
  <si>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</si>
  <si>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</si>
  <si>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</si>
  <si>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</si>
  <si>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</si>
  <si>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</si>
  <si>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</si>
  <si>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</si>
  <si>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</si>
  <si>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</si>
  <si>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</si>
  <si>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</si>
  <si>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</si>
  <si>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</si>
  <si>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</si>
  <si>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</si>
  <si>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</si>
  <si>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</si>
  <si>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</si>
  <si>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</si>
  <si>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</si>
  <si>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</si>
  <si>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</si>
  <si>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</si>
  <si>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</si>
  <si>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</si>
  <si>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</si>
  <si>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</si>
  <si>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</si>
  <si>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</si>
  <si>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</si>
  <si>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</si>
  <si>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</si>
  <si>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</si>
  <si>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</si>
  <si>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</si>
  <si>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</si>
  <si>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</si>
  <si>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</si>
  <si>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</si>
  <si>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</si>
  <si>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</si>
  <si>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</si>
  <si>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</si>
  <si>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</si>
  <si>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</si>
  <si>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</si>
  <si>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</si>
  <si>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</si>
  <si>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</si>
  <si>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</si>
  <si>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</si>
  <si>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</si>
  <si>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</si>
  <si>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</si>
  <si>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</si>
  <si>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</si>
  <si>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</si>
  <si>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</si>
  <si>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</si>
  <si>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</si>
  <si>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</si>
  <si>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</si>
  <si>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</si>
  <si>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</si>
  <si>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</si>
  <si>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</si>
  <si>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</si>
  <si>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</si>
  <si>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</si>
  <si>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</si>
  <si>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</si>
  <si>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</si>
  <si>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</si>
  <si>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</si>
  <si>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</si>
  <si>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</si>
  <si>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</si>
  <si>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</si>
  <si>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</si>
  <si>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</si>
  <si>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</si>
  <si>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</si>
  <si>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</si>
  <si>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</si>
  <si>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</si>
  <si>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</si>
  <si>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</si>
  <si>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</si>
  <si>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</si>
  <si>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</si>
  <si>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</si>
  <si>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</si>
  <si>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</si>
  <si>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</si>
  <si>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</si>
  <si>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</si>
  <si>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</si>
  <si>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</si>
  <si>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</si>
  <si>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</si>
  <si>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</si>
  <si>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</si>
  <si>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</si>
  <si>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</si>
  <si>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</si>
  <si>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</si>
  <si>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</si>
  <si>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</si>
  <si>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</si>
  <si>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</si>
  <si>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</si>
  <si>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</si>
  <si>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</si>
  <si>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</si>
  <si>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</si>
  <si>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</si>
  <si>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</si>
  <si>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</si>
  <si>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</si>
  <si>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</si>
  <si>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</si>
  <si>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</si>
  <si>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</si>
  <si>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</si>
  <si>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</si>
  <si>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</si>
  <si>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</si>
  <si>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</si>
  <si>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</si>
  <si>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</si>
  <si>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</si>
  <si>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</si>
  <si>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</si>
  <si>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</si>
  <si>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</si>
  <si>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</si>
  <si>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</si>
  <si>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</si>
  <si>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</si>
  <si>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</si>
  <si>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</si>
  <si>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</si>
  <si>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</si>
  <si>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</si>
  <si>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</si>
  <si>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</si>
  <si>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</si>
  <si>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</si>
  <si>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</si>
  <si>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</si>
  <si>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</si>
  <si>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</si>
  <si>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</si>
  <si>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</si>
  <si>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</si>
  <si>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</si>
  <si>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</si>
  <si>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</si>
  <si>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</si>
  <si>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</si>
  <si>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</si>
  <si>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</si>
  <si>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</si>
  <si>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</si>
  <si>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</si>
  <si>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</si>
  <si>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</si>
  <si>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</si>
  <si>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</si>
  <si>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</si>
  <si>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</si>
  <si>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</si>
  <si>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</si>
  <si>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</si>
  <si>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</si>
  <si>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</si>
  <si>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</si>
  <si>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</si>
  <si>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</si>
  <si>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</si>
  <si>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</si>
  <si>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</si>
  <si>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</si>
  <si>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</si>
  <si>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</si>
  <si>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</si>
  <si>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</si>
  <si>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</si>
  <si>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</si>
  <si>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</si>
  <si>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</si>
  <si>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</si>
  <si>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</si>
  <si>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</si>
  <si>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</si>
  <si>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</si>
  <si>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</si>
  <si>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</si>
  <si>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</si>
  <si>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</si>
  <si>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</si>
  <si>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</si>
  <si>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</si>
  <si>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</si>
  <si>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</si>
  <si>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</si>
  <si>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</si>
  <si>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</si>
  <si>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</si>
  <si>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</si>
  <si>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</si>
  <si>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</si>
  <si>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</si>
  <si>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</si>
  <si>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</si>
  <si>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</si>
  <si>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</si>
  <si>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</si>
  <si>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</si>
  <si>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</si>
  <si>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</si>
  <si>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</si>
  <si>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</si>
  <si>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</si>
  <si>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</si>
  <si>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</si>
  <si>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</si>
  <si>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</si>
  <si>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</si>
  <si>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</si>
  <si>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</si>
  <si>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</si>
  <si>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</si>
  <si>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</si>
  <si>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</si>
  <si>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</si>
  <si>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</si>
  <si>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</si>
  <si>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</si>
  <si>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</si>
  <si>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</si>
  <si>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</si>
  <si>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</si>
  <si>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</si>
  <si>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</si>
  <si>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</si>
  <si>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</si>
  <si>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</si>
  <si>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</si>
  <si>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</si>
  <si>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</si>
  <si>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</si>
  <si>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</si>
  <si>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</si>
  <si>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</si>
  <si>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</si>
  <si>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</si>
  <si>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</si>
  <si>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</si>
  <si>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</si>
  <si>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</si>
  <si>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</si>
  <si>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</si>
  <si>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</si>
  <si>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</si>
  <si>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</si>
  <si>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</si>
  <si>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</si>
  <si>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</si>
  <si>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</si>
  <si>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</si>
  <si>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</si>
  <si>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</si>
  <si>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</si>
  <si>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</si>
  <si>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</si>
  <si>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</si>
  <si>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</si>
  <si>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</si>
  <si>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</si>
  <si>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</si>
  <si>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</si>
  <si>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</si>
  <si>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</si>
  <si>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</si>
  <si>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</si>
  <si>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</si>
  <si>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</si>
  <si>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</si>
  <si>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</si>
  <si>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</si>
  <si>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</si>
  <si>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</si>
  <si>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</si>
  <si>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</si>
  <si>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</si>
  <si>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</si>
  <si>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</si>
  <si>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</si>
  <si>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</si>
  <si>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</si>
  <si>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</si>
  <si>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</si>
  <si>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</si>
  <si>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</si>
  <si>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</si>
  <si>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</si>
  <si>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</si>
  <si>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</si>
  <si>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</si>
  <si>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</si>
  <si>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</si>
  <si>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</si>
  <si>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</si>
  <si>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</si>
  <si>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</si>
  <si>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</si>
  <si>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</si>
  <si>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</si>
  <si>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</si>
  <si>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</si>
  <si>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</si>
  <si>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</si>
  <si>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</si>
  <si>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</si>
  <si>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</si>
  <si>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</si>
  <si>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</si>
  <si>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</si>
  <si>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</si>
  <si>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</si>
  <si>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</si>
  <si>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</si>
  <si>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</si>
  <si>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</si>
  <si>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</si>
  <si>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</si>
  <si>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</si>
  <si>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</si>
  <si>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</si>
  <si>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</si>
  <si>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</si>
  <si>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</si>
  <si>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</si>
  <si>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</si>
  <si>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</si>
  <si>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</si>
  <si>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</si>
  <si>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</si>
  <si>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</si>
  <si>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</si>
  <si>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</si>
  <si>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</si>
  <si>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</si>
  <si>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</si>
  <si>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</si>
  <si>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</si>
  <si>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</si>
  <si>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</si>
  <si>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</si>
  <si>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</si>
  <si>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</si>
  <si>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</si>
  <si>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</si>
  <si>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</si>
  <si>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</si>
  <si>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</si>
  <si>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</si>
  <si>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</si>
  <si>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</si>
  <si>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</si>
  <si>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</si>
  <si>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</si>
  <si>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</si>
  <si>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</si>
  <si>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</si>
  <si>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</si>
  <si>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</si>
  <si>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</si>
  <si>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</si>
  <si>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</si>
  <si>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</si>
  <si>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</si>
  <si>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</si>
  <si>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</si>
  <si>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</si>
  <si>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</si>
  <si>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</si>
  <si>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</si>
  <si>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</si>
  <si>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</si>
  <si>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</si>
  <si>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</si>
  <si>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</si>
  <si>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</si>
  <si>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</si>
  <si>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</si>
  <si>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</si>
  <si>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</si>
  <si>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</si>
  <si>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</si>
  <si>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</si>
  <si>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</si>
  <si>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</si>
  <si>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</si>
  <si>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</si>
  <si>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</si>
  <si>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</si>
  <si>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</si>
  <si>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</si>
  <si>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</si>
  <si>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</si>
  <si>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</si>
  <si>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</si>
  <si>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</si>
  <si>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</si>
  <si>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</si>
  <si>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</si>
  <si>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</si>
  <si>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</si>
  <si>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</si>
  <si>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</si>
  <si>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</si>
  <si>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</si>
  <si>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</si>
  <si>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</si>
  <si>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</si>
  <si>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</si>
  <si>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</si>
  <si>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</si>
  <si>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</si>
  <si>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</si>
  <si>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</si>
  <si>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</si>
  <si>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</si>
  <si>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</si>
  <si>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</si>
  <si>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</si>
  <si>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</si>
  <si>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</si>
  <si>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</si>
  <si>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</si>
  <si>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</si>
  <si>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</si>
  <si>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</si>
  <si>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</si>
  <si>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</si>
  <si>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</si>
  <si>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</si>
  <si>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</si>
  <si>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</si>
  <si>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</si>
  <si>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</si>
  <si>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</si>
  <si>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</si>
  <si>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</si>
  <si>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</si>
  <si>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</si>
  <si>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</si>
  <si>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</si>
  <si>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</si>
  <si>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</si>
  <si>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</si>
  <si>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</si>
  <si>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</si>
  <si>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</si>
  <si>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</si>
  <si>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</si>
  <si>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</si>
  <si>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</si>
  <si>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</si>
  <si>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</si>
  <si>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</si>
  <si>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</si>
  <si>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</si>
  <si>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</si>
  <si>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</si>
  <si>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</si>
  <si>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</si>
  <si>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</si>
  <si>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</si>
  <si>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</si>
  <si>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</si>
  <si>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</si>
  <si>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</si>
  <si>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</si>
  <si>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</si>
  <si>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</si>
  <si>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</si>
  <si>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</si>
  <si>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</si>
  <si>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</si>
  <si>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</si>
  <si>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</si>
  <si>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</si>
  <si>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</si>
  <si>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</si>
  <si>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</si>
  <si>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</si>
  <si>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</si>
  <si>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</si>
  <si>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</si>
  <si>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</si>
  <si>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</si>
  <si>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</si>
  <si>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</si>
  <si>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</si>
  <si>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</si>
  <si>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</si>
  <si>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</si>
  <si>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</si>
  <si>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</si>
  <si>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</si>
  <si>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</si>
  <si>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</si>
  <si>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</si>
  <si>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</si>
  <si>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</si>
  <si>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</si>
  <si>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</si>
  <si>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</si>
  <si>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</si>
  <si>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</si>
  <si>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</si>
  <si>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</si>
  <si>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</si>
  <si>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</si>
  <si>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</si>
  <si>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</si>
  <si>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</si>
  <si>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</si>
  <si>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</si>
  <si>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</si>
  <si>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</si>
  <si>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</si>
  <si>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</si>
  <si>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</si>
  <si>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</si>
  <si>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</si>
  <si>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</si>
  <si>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</si>
  <si>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</si>
  <si>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</si>
  <si>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</si>
  <si>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</si>
  <si>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</si>
  <si>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</si>
  <si>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</si>
  <si>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</si>
  <si>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</si>
  <si>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</si>
  <si>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</si>
  <si>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</si>
  <si>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</si>
  <si>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</si>
  <si>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</si>
  <si>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</si>
  <si>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</si>
  <si>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</si>
  <si>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</si>
  <si>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</si>
  <si>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</si>
  <si>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</si>
  <si>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</si>
  <si>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</si>
  <si>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</si>
  <si>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</si>
  <si>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</si>
  <si>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</si>
  <si>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</si>
  <si>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</si>
  <si>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</si>
  <si>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</si>
  <si>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</si>
  <si>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</si>
  <si>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</si>
  <si>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</si>
  <si>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</si>
  <si>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</si>
  <si>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</si>
  <si>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</si>
  <si>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</si>
  <si>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</si>
  <si>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</si>
  <si>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</si>
  <si>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</si>
  <si>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</si>
  <si>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</si>
  <si>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</si>
  <si>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</si>
  <si>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</si>
  <si>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</si>
  <si>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</si>
  <si>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</si>
  <si>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</si>
  <si>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</si>
  <si>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</si>
  <si>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</si>
  <si>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</si>
  <si>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</si>
  <si>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</si>
  <si>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</si>
  <si>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</si>
  <si>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</si>
  <si>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</si>
  <si>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</si>
  <si>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</si>
  <si>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</si>
  <si>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</si>
  <si>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</si>
  <si>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</si>
  <si>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</si>
  <si>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</si>
  <si>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</si>
  <si>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</si>
  <si>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</si>
  <si>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</si>
  <si>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</si>
  <si>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</si>
  <si>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</si>
  <si>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</si>
  <si>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</si>
  <si>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</si>
  <si>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</si>
  <si>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</si>
  <si>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</si>
  <si>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</si>
  <si>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</si>
  <si>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</si>
  <si>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</si>
  <si>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</si>
  <si>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</si>
  <si>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</si>
  <si>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</si>
  <si>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</si>
  <si>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</si>
  <si>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</si>
  <si>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</si>
  <si>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</si>
  <si>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</si>
  <si>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</si>
  <si>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</si>
  <si>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</si>
  <si>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</si>
  <si>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</si>
  <si>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</si>
  <si>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</si>
  <si>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</si>
  <si>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</si>
  <si>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</si>
  <si>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</si>
  <si>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</si>
  <si>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</si>
  <si>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</si>
  <si>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</si>
  <si>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</si>
  <si>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</si>
  <si>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</si>
  <si>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</si>
  <si>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</si>
  <si>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</si>
  <si>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</si>
  <si>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</si>
  <si>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</si>
  <si>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</si>
  <si>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</si>
  <si>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</si>
  <si>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</si>
  <si>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</si>
  <si>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</si>
  <si>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</si>
  <si>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</si>
  <si>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</si>
  <si>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</si>
  <si>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</si>
  <si>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</si>
  <si>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</si>
  <si>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</si>
  <si>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</si>
  <si>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</si>
  <si>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</si>
  <si>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</si>
  <si>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</si>
  <si>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</si>
  <si>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</si>
  <si>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</si>
  <si>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</si>
  <si>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</si>
  <si>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</si>
  <si>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</si>
  <si>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</si>
  <si>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</si>
  <si>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</si>
  <si>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</si>
  <si>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</si>
  <si>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</si>
  <si>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</si>
  <si>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</si>
  <si>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</si>
  <si>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</si>
  <si>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</si>
  <si>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</si>
  <si>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</si>
  <si>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</si>
  <si>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</si>
  <si>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</si>
  <si>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</si>
  <si>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</si>
  <si>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</si>
  <si>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</si>
  <si>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</si>
  <si>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</si>
  <si>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</si>
  <si>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</si>
  <si>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</si>
  <si>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</si>
  <si>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</si>
  <si>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</si>
  <si>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</si>
  <si>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</si>
  <si>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</si>
  <si>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</si>
  <si>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</si>
  <si>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</si>
  <si>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</si>
  <si>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</si>
  <si>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</si>
  <si>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</si>
  <si>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</si>
  <si>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</si>
  <si>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</si>
  <si>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</si>
  <si>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</si>
  <si>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</si>
  <si>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</si>
  <si>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</si>
  <si>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</si>
  <si>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</si>
  <si>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</si>
  <si>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</si>
  <si>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</si>
  <si>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</si>
  <si>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</si>
  <si>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</si>
  <si>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</si>
  <si>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</si>
  <si>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</si>
  <si>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</si>
  <si>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</si>
  <si>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</si>
  <si>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</si>
  <si>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</si>
  <si>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</si>
  <si>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</si>
  <si>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</si>
  <si>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</si>
  <si>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</si>
  <si>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</si>
  <si>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</si>
  <si>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</si>
  <si>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</si>
  <si>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</si>
  <si>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</si>
  <si>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</si>
  <si>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</si>
  <si>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</si>
  <si>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</si>
  <si>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</si>
  <si>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</si>
  <si>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</si>
  <si>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</si>
  <si>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</si>
  <si>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</si>
  <si>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</si>
  <si>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</si>
  <si>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</si>
  <si>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</si>
  <si>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</si>
  <si>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</si>
  <si>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</si>
  <si>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</si>
  <si>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</si>
  <si>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</si>
  <si>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</si>
  <si>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</si>
  <si>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</si>
  <si>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</si>
  <si>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</si>
  <si>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</si>
  <si>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</si>
  <si>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</si>
  <si>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</si>
  <si>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</si>
  <si>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</si>
  <si>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</si>
  <si>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</si>
  <si>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</si>
  <si>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</si>
  <si>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</si>
  <si>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</si>
  <si>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</si>
  <si>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</si>
  <si>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</si>
  <si>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</si>
  <si>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</si>
  <si>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</si>
  <si>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</si>
  <si>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</si>
  <si>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</si>
  <si>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</si>
  <si>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</si>
  <si>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</si>
  <si>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</si>
  <si>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</si>
  <si>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</si>
  <si>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</si>
  <si>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</si>
  <si>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</si>
  <si>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</si>
  <si>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</si>
  <si>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</si>
  <si>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</si>
  <si>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</si>
  <si>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</si>
  <si>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</si>
  <si>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</si>
  <si>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</si>
  <si>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</si>
  <si>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</si>
  <si>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</si>
  <si>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</si>
  <si>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</si>
  <si>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</si>
  <si>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</si>
  <si>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</si>
  <si>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</si>
  <si>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</si>
  <si>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</si>
  <si>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</si>
  <si>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</si>
  <si>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</si>
  <si>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</si>
  <si>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</si>
  <si>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</si>
  <si>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</si>
  <si>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</si>
  <si>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</si>
  <si>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</si>
  <si>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</si>
  <si>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</si>
  <si>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</si>
  <si>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</si>
  <si>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</si>
  <si>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</si>
  <si>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</si>
  <si>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</si>
  <si>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</si>
  <si>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</si>
  <si>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</si>
  <si>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</si>
  <si>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</si>
  <si>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</si>
  <si>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</si>
  <si>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</si>
  <si>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</si>
  <si>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</si>
  <si>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</si>
  <si>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</si>
  <si>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</si>
  <si>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</si>
  <si>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</si>
  <si>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</si>
  <si>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</si>
  <si>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</si>
  <si>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</si>
  <si>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</si>
  <si>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</si>
  <si>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</si>
  <si>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</si>
  <si>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</si>
  <si>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</si>
  <si>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</si>
  <si>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</si>
  <si>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</si>
  <si>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</si>
  <si>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</si>
  <si>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</si>
  <si>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</si>
  <si>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</si>
  <si>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</si>
  <si>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</si>
  <si>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</si>
  <si>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</si>
  <si>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</si>
  <si>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</si>
  <si>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</si>
  <si>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</si>
  <si>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</si>
  <si>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</si>
  <si>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</si>
  <si>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</si>
  <si>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</si>
  <si>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</si>
  <si>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</si>
  <si>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</si>
  <si>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</si>
  <si>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</si>
  <si>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</si>
  <si>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</si>
  <si>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</si>
  <si>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</si>
  <si>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</si>
  <si>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</si>
  <si>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</si>
  <si>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</si>
  <si>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</si>
  <si>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</si>
  <si>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</si>
  <si>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</si>
  <si>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</si>
  <si>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</si>
  <si>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</si>
  <si>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</si>
  <si>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</si>
  <si>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</si>
  <si>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</si>
  <si>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</si>
  <si>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</si>
  <si>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</si>
  <si>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</si>
  <si>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</si>
  <si>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</si>
  <si>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</si>
  <si>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</si>
  <si>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</si>
  <si>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</si>
  <si>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</si>
  <si>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</si>
  <si>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</si>
  <si>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</si>
  <si>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</si>
  <si>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</si>
  <si>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</si>
  <si>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</si>
  <si>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</si>
  <si>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</si>
  <si>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</si>
  <si>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</si>
  <si>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</si>
  <si>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</si>
  <si>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</si>
  <si>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</si>
  <si>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</si>
  <si>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</si>
  <si>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</si>
  <si>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</si>
  <si>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</si>
  <si>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</si>
  <si>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</si>
  <si>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</si>
  <si>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</si>
  <si>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</si>
  <si>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</si>
  <si>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</si>
  <si>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</si>
  <si>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</si>
  <si>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</si>
  <si>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</si>
  <si>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</si>
  <si>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</si>
  <si>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</si>
  <si>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</si>
  <si>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</si>
  <si>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</si>
  <si>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</si>
  <si>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</si>
  <si>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</si>
  <si>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</si>
  <si>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</si>
  <si>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</si>
  <si>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</si>
  <si>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</si>
  <si>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</si>
  <si>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</si>
  <si>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</si>
  <si>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</si>
  <si>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</si>
  <si>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</si>
  <si>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</si>
  <si>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</si>
  <si>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</si>
  <si>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</si>
  <si>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</si>
  <si>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</si>
  <si>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</si>
  <si>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</si>
  <si>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</si>
  <si>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</si>
  <si>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</si>
  <si>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</si>
  <si>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</si>
  <si>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</si>
  <si>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</si>
  <si>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</si>
  <si>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</si>
  <si>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</si>
  <si>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</si>
  <si>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</si>
  <si>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</si>
  <si>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</si>
  <si>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</si>
  <si>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</si>
  <si>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</si>
  <si>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</si>
  <si>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</si>
  <si>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</si>
  <si>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</si>
  <si>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</si>
  <si>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</si>
  <si>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</si>
  <si>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</si>
  <si>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</si>
  <si>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</si>
  <si>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</si>
  <si>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</si>
  <si>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</si>
  <si>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</si>
  <si>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</si>
  <si>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</si>
  <si>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</si>
  <si>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</si>
  <si>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</si>
  <si>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</si>
  <si>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</si>
  <si>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</si>
  <si>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</si>
  <si>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</si>
  <si>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</si>
  <si>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</si>
  <si>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</si>
  <si>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</si>
  <si>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</si>
  <si>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</si>
  <si>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</si>
  <si>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</si>
  <si>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</si>
  <si>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</si>
  <si>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</si>
  <si>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</si>
  <si>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</si>
  <si>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</si>
  <si>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</si>
  <si>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</si>
  <si>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</si>
  <si>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</si>
  <si>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</si>
  <si>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</si>
  <si>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</si>
  <si>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</si>
  <si>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</si>
  <si>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</si>
  <si>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</si>
  <si>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</si>
  <si>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</si>
  <si>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</si>
  <si>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</si>
  <si>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</si>
  <si>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</si>
  <si>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</si>
  <si>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</si>
  <si>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</si>
  <si>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</si>
  <si>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</si>
  <si>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</si>
  <si>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</si>
  <si>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</si>
  <si>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</si>
  <si>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</si>
  <si>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</si>
  <si>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</si>
  <si>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</si>
  <si>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</si>
  <si>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</si>
  <si>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</si>
  <si>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</si>
  <si>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</si>
  <si>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</si>
  <si>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</si>
  <si>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</si>
  <si>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</si>
  <si>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</si>
  <si>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</si>
  <si>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</si>
  <si>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</si>
  <si>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</si>
  <si>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</si>
  <si>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</si>
  <si>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</si>
  <si>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</si>
  <si>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</si>
  <si>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</si>
  <si>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</si>
  <si>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</si>
  <si>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</si>
  <si>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</si>
  <si>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</si>
  <si>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</si>
  <si>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</si>
  <si>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</si>
  <si>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</si>
  <si>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</si>
  <si>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</si>
  <si>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</si>
  <si>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</si>
  <si>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</si>
  <si>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</si>
  <si>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</si>
  <si>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</si>
  <si>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</si>
  <si>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</si>
  <si>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</si>
  <si>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</si>
  <si>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</si>
  <si>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</si>
  <si>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</si>
  <si>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</si>
  <si>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</si>
  <si>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</si>
  <si>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</si>
  <si>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</si>
  <si>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</si>
  <si>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</si>
  <si>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</si>
  <si>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</si>
  <si>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</si>
  <si>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</si>
  <si>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</si>
  <si>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</si>
  <si>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</si>
  <si>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</si>
  <si>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</si>
  <si>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</si>
  <si>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</si>
  <si>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</si>
  <si>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</si>
  <si>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</si>
  <si>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</si>
  <si>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</si>
  <si>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</si>
  <si>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</si>
  <si>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</si>
  <si>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</si>
  <si>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</si>
  <si>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</si>
  <si>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</si>
  <si>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</si>
  <si>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</si>
  <si>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</si>
  <si>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</si>
  <si>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</si>
  <si>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</si>
  <si>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</si>
  <si>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</si>
  <si>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</si>
  <si>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</si>
  <si>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</si>
  <si>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</si>
  <si>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</si>
  <si>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</si>
  <si>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</si>
  <si>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</si>
  <si>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</si>
  <si>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</si>
  <si>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</si>
  <si>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</si>
  <si>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</si>
  <si>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</si>
  <si>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</si>
  <si>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</si>
  <si>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</si>
  <si>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</si>
  <si>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</si>
  <si>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</si>
  <si>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</si>
  <si>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</si>
  <si>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</si>
  <si>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</si>
  <si>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</si>
  <si>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</si>
  <si>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</si>
  <si>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</si>
  <si>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</si>
  <si>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</si>
  <si>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</si>
  <si>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</si>
  <si>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</si>
  <si>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</si>
  <si>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</si>
  <si>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</si>
  <si>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</si>
  <si>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</si>
  <si>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</si>
  <si>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</si>
  <si>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</si>
  <si>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</si>
  <si>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</si>
  <si>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</si>
  <si>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</si>
  <si>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</si>
  <si>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</si>
  <si>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</si>
  <si>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</si>
  <si>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</si>
  <si>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</si>
  <si>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</si>
  <si>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</si>
  <si>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</si>
  <si>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</si>
  <si>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</si>
  <si>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</si>
  <si>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</si>
  <si>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</si>
  <si>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</si>
  <si>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</si>
  <si>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</si>
  <si>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</si>
  <si>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</si>
  <si>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</si>
  <si>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</si>
  <si>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</si>
  <si>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</si>
  <si>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</si>
  <si>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</si>
  <si>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</si>
  <si>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</si>
  <si>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</si>
  <si>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</si>
  <si>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</si>
  <si>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</si>
  <si>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</si>
  <si>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</si>
  <si>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</si>
  <si>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</si>
  <si>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</si>
  <si>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</si>
  <si>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</si>
  <si>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</si>
  <si>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</si>
  <si>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</si>
  <si>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</si>
  <si>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</si>
  <si>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</si>
  <si>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</si>
  <si>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</si>
  <si>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</si>
  <si>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</si>
  <si>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</si>
  <si>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</si>
  <si>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</si>
  <si>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</si>
  <si>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</si>
  <si>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</si>
  <si>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</si>
  <si>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</si>
  <si>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</si>
  <si>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</si>
  <si>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</si>
  <si>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</si>
  <si>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</si>
  <si>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</si>
  <si>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</si>
  <si>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</si>
  <si>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</si>
  <si>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</si>
  <si>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</si>
  <si>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</si>
  <si>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</si>
  <si>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</si>
  <si>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</si>
  <si>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</si>
  <si>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</si>
  <si>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</si>
  <si>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</si>
  <si>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</si>
  <si>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</si>
  <si>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</si>
  <si>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</si>
  <si>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</si>
  <si>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</si>
  <si>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</si>
  <si>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</si>
  <si>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</si>
  <si>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</si>
  <si>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</si>
  <si>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</si>
  <si>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</si>
  <si>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</si>
  <si>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</si>
  <si>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</si>
  <si>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</si>
  <si>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</si>
  <si>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</si>
  <si>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</si>
  <si>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</si>
  <si>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</si>
  <si>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</si>
  <si>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</si>
  <si>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</si>
  <si>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</si>
  <si>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</si>
  <si>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</si>
  <si>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</si>
  <si>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</si>
  <si>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</si>
  <si>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</si>
  <si>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</si>
  <si>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</si>
  <si>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</si>
  <si>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</si>
  <si>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</si>
  <si>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</si>
  <si>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</si>
  <si>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</si>
  <si>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</si>
  <si>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</si>
  <si>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</si>
  <si>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</si>
  <si>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</si>
  <si>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</si>
  <si>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</si>
  <si>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</si>
  <si>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</si>
  <si>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</si>
  <si>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</si>
  <si>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</si>
  <si>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</si>
  <si>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</si>
  <si>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</si>
  <si>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</si>
  <si>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</si>
  <si>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</si>
  <si>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</si>
  <si>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</si>
  <si>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</si>
  <si>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</si>
  <si>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</si>
  <si>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</si>
  <si>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</si>
  <si>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</si>
  <si>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</si>
  <si>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</si>
  <si>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</si>
  <si>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</si>
  <si>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</si>
  <si>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</si>
  <si>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</si>
  <si>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</si>
  <si>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</si>
  <si>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</si>
  <si>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</si>
  <si>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</si>
  <si>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</si>
  <si>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</si>
  <si>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</si>
  <si>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</si>
  <si>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</si>
  <si>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</si>
  <si>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</si>
  <si>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</si>
  <si>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</si>
  <si>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</si>
  <si>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</si>
  <si>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</si>
  <si>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</si>
  <si>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</si>
  <si>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</si>
  <si>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</si>
  <si>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</si>
  <si>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</si>
  <si>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</si>
  <si>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</si>
  <si>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</si>
  <si>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</si>
  <si>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</si>
  <si>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</si>
  <si>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</si>
  <si>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</si>
  <si>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</si>
  <si>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</si>
  <si>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</si>
  <si>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</si>
  <si>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</si>
  <si>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</si>
  <si>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</si>
  <si>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</si>
  <si>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</si>
  <si>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</si>
  <si>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</si>
  <si>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</si>
  <si>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</si>
  <si>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</si>
  <si>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</si>
  <si>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</si>
  <si>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</si>
  <si>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</si>
  <si>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</si>
  <si>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</si>
  <si>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</si>
  <si>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</si>
  <si>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</si>
  <si>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</si>
  <si>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</si>
  <si>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</si>
  <si>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</si>
  <si>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</si>
  <si>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</si>
  <si>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</si>
  <si>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</si>
  <si>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</si>
  <si>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</si>
  <si>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</si>
  <si>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</si>
  <si>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</si>
  <si>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</si>
  <si>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</si>
  <si>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</si>
  <si>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</si>
  <si>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</si>
  <si>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</si>
  <si>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</si>
  <si>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</si>
  <si>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</si>
  <si>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</si>
  <si>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</si>
  <si>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</si>
  <si>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</si>
  <si>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</si>
  <si>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</si>
  <si>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</si>
  <si>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</si>
  <si>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</si>
  <si>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</si>
  <si>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</si>
  <si>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</si>
  <si>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</si>
  <si>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</si>
  <si>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</si>
  <si>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</si>
  <si>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</si>
  <si>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</si>
  <si>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</si>
  <si>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</si>
  <si>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</si>
  <si>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</si>
  <si>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</si>
  <si>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</si>
  <si>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</si>
  <si>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</si>
  <si>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</si>
  <si>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</si>
  <si>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</si>
  <si>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</si>
  <si>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</si>
  <si>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</si>
  <si>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</si>
  <si>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</si>
  <si>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</si>
  <si>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</si>
  <si>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</si>
  <si>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</si>
  <si>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</si>
  <si>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</si>
  <si>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</si>
  <si>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</si>
  <si>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</si>
  <si>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</si>
  <si>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</si>
  <si>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</si>
  <si>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</si>
  <si>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</si>
  <si>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</si>
  <si>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</si>
  <si>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</si>
  <si>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</si>
  <si>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</si>
  <si>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</si>
  <si>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</si>
  <si>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</si>
  <si>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</si>
  <si>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</si>
  <si>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</si>
  <si>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</si>
  <si>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</si>
  <si>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</si>
  <si>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</si>
  <si>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</si>
  <si>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</si>
  <si>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</si>
  <si>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</si>
  <si>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</si>
  <si>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</si>
  <si>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</si>
  <si>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</si>
  <si>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</si>
  <si>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</si>
  <si>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</si>
  <si>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</si>
  <si>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</si>
  <si>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</si>
  <si>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</si>
  <si>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</si>
  <si>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</si>
  <si>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</si>
  <si>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</si>
  <si>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</si>
  <si>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</si>
  <si>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</si>
  <si>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</si>
  <si>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</si>
  <si>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</si>
  <si>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</si>
  <si>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</si>
  <si>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</si>
  <si>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</si>
  <si>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</si>
  <si>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</si>
  <si>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</si>
  <si>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</si>
  <si>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</si>
  <si>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</si>
  <si>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</si>
  <si>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</si>
  <si>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</si>
  <si>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</si>
  <si>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</si>
  <si>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</si>
  <si>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</si>
  <si>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</si>
  <si>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</si>
  <si>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</si>
  <si>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</si>
  <si>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</si>
  <si>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</si>
  <si>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</si>
  <si>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</si>
  <si>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</si>
  <si>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</si>
  <si>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</si>
  <si>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</si>
  <si>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</si>
  <si>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</si>
  <si>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</si>
  <si>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</si>
  <si>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</si>
  <si>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</si>
  <si>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</si>
  <si>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</si>
  <si>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</si>
  <si>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</si>
  <si>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</si>
  <si>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</si>
  <si>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</si>
  <si>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</si>
  <si>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</si>
  <si>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</si>
  <si>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</si>
  <si>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</si>
  <si>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</si>
  <si>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</si>
  <si>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</si>
  <si>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</si>
  <si>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</si>
  <si>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</si>
  <si>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</si>
  <si>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</si>
  <si>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</si>
  <si>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</si>
  <si>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</si>
  <si>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</si>
  <si>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</si>
  <si>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</si>
  <si>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</si>
  <si>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</si>
  <si>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</si>
  <si>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</si>
  <si>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</si>
  <si>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</si>
  <si>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</si>
  <si>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</si>
  <si>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</si>
  <si>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</si>
  <si>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</si>
  <si>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</si>
  <si>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</si>
  <si>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</si>
  <si>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</si>
  <si>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</si>
  <si>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</si>
  <si>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</si>
  <si>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</si>
  <si>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</si>
  <si>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</si>
  <si>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</si>
  <si>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</si>
  <si>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</si>
  <si>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</si>
  <si>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</si>
  <si>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</si>
  <si>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</si>
  <si>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</si>
  <si>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</si>
  <si>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</si>
  <si>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</si>
  <si>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</si>
  <si>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</si>
  <si>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</si>
  <si>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</si>
  <si>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</si>
  <si>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</si>
  <si>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</si>
  <si>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</si>
  <si>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</si>
  <si>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</si>
  <si>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</si>
  <si>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</si>
  <si>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</si>
  <si>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</si>
  <si>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</si>
  <si>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</si>
  <si>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</si>
  <si>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</si>
  <si>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</si>
  <si>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</si>
  <si>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</si>
  <si>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</si>
  <si>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</si>
  <si>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</si>
  <si>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</si>
  <si>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</si>
  <si>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</si>
  <si>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</si>
  <si>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</si>
  <si>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</si>
  <si>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</si>
  <si>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</si>
  <si>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</si>
  <si>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</si>
  <si>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</si>
  <si>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</si>
  <si>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</si>
  <si>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</si>
  <si>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</si>
  <si>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</si>
  <si>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</si>
  <si>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</si>
  <si>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</si>
  <si>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</si>
  <si>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</si>
  <si>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</si>
  <si>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</si>
  <si>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</si>
  <si>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</si>
  <si>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</si>
  <si>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</si>
  <si>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</si>
  <si>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</si>
  <si>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</si>
  <si>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</si>
  <si>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</si>
  <si>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</si>
  <si>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</si>
  <si>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</si>
  <si>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</si>
  <si>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</si>
  <si>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</si>
  <si>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</si>
  <si>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</si>
  <si>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</si>
  <si>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</si>
  <si>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</si>
  <si>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</si>
  <si>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</si>
  <si>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</si>
  <si>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</si>
  <si>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</si>
  <si>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</si>
  <si>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</si>
  <si>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</si>
  <si>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</si>
  <si>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</si>
  <si>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</si>
  <si>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</si>
  <si>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</si>
  <si>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</si>
  <si>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</si>
  <si>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</si>
  <si>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</si>
  <si>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</si>
  <si>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</si>
  <si>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</si>
  <si>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</si>
  <si>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</si>
  <si>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</si>
  <si>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</si>
  <si>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</si>
  <si>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</si>
  <si>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</si>
  <si>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</si>
  <si>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</si>
  <si>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</si>
  <si>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</si>
  <si>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</si>
  <si>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</si>
  <si>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</si>
  <si>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</si>
  <si>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</si>
  <si>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</si>
  <si>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</si>
  <si>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</si>
  <si>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</si>
  <si>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</si>
  <si>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</si>
  <si>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</si>
  <si>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</si>
  <si>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</si>
  <si>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</si>
  <si>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</si>
  <si>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</si>
  <si>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</si>
  <si>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</si>
  <si>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</si>
  <si>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</si>
  <si>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</si>
  <si>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</si>
  <si>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</si>
  <si>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</si>
  <si>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</si>
  <si>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</si>
  <si>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</si>
  <si>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</si>
  <si>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</si>
  <si>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</si>
  <si>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</si>
  <si>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</si>
  <si>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</si>
  <si>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</si>
  <si>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</si>
  <si>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</si>
  <si>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</si>
  <si>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</si>
  <si>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</si>
  <si>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</si>
  <si>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</si>
  <si>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</si>
  <si>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</si>
  <si>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</si>
  <si>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</si>
  <si>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</si>
  <si>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</si>
  <si>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</si>
  <si>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</si>
  <si>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</si>
  <si>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</si>
  <si>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</si>
  <si>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</si>
  <si>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</si>
  <si>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</si>
  <si>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</si>
  <si>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</si>
  <si>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</si>
  <si>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</si>
  <si>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</si>
  <si>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</si>
  <si>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</si>
  <si>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</si>
  <si>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</si>
  <si>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</si>
  <si>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</si>
  <si>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</si>
  <si>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</si>
  <si>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</si>
  <si>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</si>
  <si>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</si>
  <si>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</si>
  <si>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</si>
  <si>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</si>
  <si>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</si>
  <si>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</si>
  <si>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</si>
  <si>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</si>
  <si>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</si>
  <si>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</si>
  <si>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</si>
  <si>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</si>
  <si>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</si>
  <si>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</si>
  <si>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</si>
  <si>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</si>
  <si>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</si>
  <si>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</si>
  <si>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</si>
  <si>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</si>
  <si>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</si>
  <si>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</si>
  <si>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</si>
  <si>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</si>
  <si>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</si>
  <si>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</si>
  <si>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</si>
  <si>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</si>
  <si>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</si>
  <si>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</si>
  <si>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</si>
  <si>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</si>
  <si>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</si>
  <si>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</si>
  <si>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</si>
  <si>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</si>
  <si>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</si>
  <si>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</si>
  <si>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</si>
  <si>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</si>
  <si>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</si>
  <si>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</si>
  <si>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</si>
  <si>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</si>
  <si>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</si>
  <si>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</si>
  <si>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</si>
  <si>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</si>
  <si>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</si>
  <si>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</si>
  <si>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</si>
  <si>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</si>
  <si>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</si>
  <si>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</si>
  <si>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</si>
  <si>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</si>
  <si>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</si>
  <si>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</si>
  <si>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</si>
  <si>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</si>
  <si>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</si>
  <si>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</si>
  <si>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</si>
  <si>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</si>
  <si>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</si>
  <si>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</si>
  <si>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</si>
  <si>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</si>
  <si>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</si>
  <si>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</si>
  <si>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</si>
  <si>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</si>
  <si>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</si>
  <si>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</si>
  <si>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</si>
  <si>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</si>
  <si>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</si>
  <si>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</si>
  <si>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</si>
  <si>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</si>
  <si>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</si>
  <si>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</si>
  <si>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</si>
  <si>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</si>
  <si>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</si>
  <si>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</si>
  <si>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</si>
  <si>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</si>
  <si>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</si>
  <si>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</si>
  <si>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</si>
  <si>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</si>
  <si>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</si>
  <si>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</si>
  <si>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</si>
  <si>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</si>
  <si>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</si>
  <si>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</si>
  <si>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</si>
  <si>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</si>
  <si>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</si>
  <si>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</si>
  <si>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</si>
  <si>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</si>
  <si>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</si>
  <si>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</si>
  <si>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</si>
  <si>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</si>
  <si>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</si>
  <si>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</si>
  <si>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</si>
  <si>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</si>
  <si>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</si>
  <si>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</si>
  <si>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</si>
  <si>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</si>
  <si>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</si>
  <si>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</si>
  <si>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</si>
  <si>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</si>
  <si>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</si>
  <si>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</si>
  <si>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</si>
  <si>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</si>
  <si>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</si>
  <si>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</si>
  <si>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</si>
  <si>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</si>
  <si>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</si>
  <si>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</si>
  <si>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</si>
  <si>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</si>
  <si>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</si>
  <si>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</si>
  <si>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</si>
  <si>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</si>
  <si>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</si>
  <si>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</si>
  <si>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</si>
  <si>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</si>
  <si>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</si>
  <si>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</si>
  <si>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</si>
  <si>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</si>
  <si>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</si>
  <si>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</si>
  <si>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</si>
  <si>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</si>
  <si>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</si>
  <si>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</si>
  <si>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</si>
  <si>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</si>
  <si>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</si>
  <si>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</si>
  <si>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</si>
  <si>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</si>
  <si>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</si>
  <si>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</si>
  <si>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</si>
  <si>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</si>
  <si>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</si>
  <si>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</si>
  <si>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</si>
  <si>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</si>
  <si>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</si>
  <si>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</si>
  <si>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</si>
  <si>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</si>
  <si>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</si>
  <si>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</si>
  <si>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</si>
  <si>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</si>
  <si>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</si>
  <si>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</si>
  <si>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</si>
  <si>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</si>
  <si>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</si>
  <si>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</si>
  <si>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</si>
  <si>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</si>
  <si>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</si>
  <si>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</si>
  <si>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</si>
  <si>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</si>
  <si>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</si>
  <si>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</si>
  <si>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</si>
  <si>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</si>
  <si>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</si>
  <si>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</si>
  <si>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</si>
  <si>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</si>
  <si>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</si>
  <si>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</si>
  <si>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</si>
  <si>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</si>
  <si>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</si>
  <si>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</si>
  <si>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</si>
  <si>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</si>
  <si>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</si>
  <si>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</si>
  <si>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</si>
  <si>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</si>
  <si>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</si>
  <si>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</si>
  <si>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</si>
  <si>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</si>
  <si>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</si>
  <si>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</si>
  <si>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</si>
  <si>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</si>
  <si>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</si>
  <si>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</si>
  <si>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</si>
  <si>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</si>
  <si>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</si>
  <si>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</si>
  <si>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</si>
  <si>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</si>
  <si>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</si>
  <si>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</si>
  <si>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</si>
  <si>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</si>
  <si>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</si>
  <si>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</si>
  <si>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</si>
  <si>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</si>
  <si>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</si>
  <si>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</si>
  <si>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</si>
  <si>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</si>
  <si>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</si>
  <si>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</si>
  <si>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</si>
  <si>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</si>
  <si>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</si>
  <si>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</si>
  <si>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</si>
  <si>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</si>
  <si>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</si>
  <si>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</si>
  <si>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</si>
  <si>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</si>
  <si>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</si>
  <si>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</si>
  <si>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</si>
  <si>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</si>
  <si>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</si>
  <si>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</si>
  <si>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</si>
  <si>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</si>
  <si>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</si>
  <si>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</si>
  <si>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</si>
  <si>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</si>
  <si>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</si>
  <si>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</si>
  <si>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</si>
  <si>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</si>
  <si>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</si>
  <si>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</si>
  <si>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</si>
  <si>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</si>
  <si>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</si>
  <si>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</si>
  <si>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</si>
  <si>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</si>
  <si>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</si>
  <si>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</si>
  <si>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</si>
  <si>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</si>
  <si>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</si>
  <si>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</si>
  <si>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</si>
  <si>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</si>
  <si>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</si>
  <si>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</si>
  <si>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</si>
  <si>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</si>
  <si>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</si>
  <si>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</si>
  <si>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</si>
  <si>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</si>
  <si>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</si>
  <si>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</si>
  <si>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</si>
  <si>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</si>
  <si>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</si>
  <si>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</si>
  <si>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</si>
  <si>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</si>
  <si>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</si>
  <si>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</si>
  <si>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</si>
  <si>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</si>
  <si>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</si>
  <si>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</si>
  <si>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</si>
  <si>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</si>
  <si>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</si>
  <si>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</si>
  <si>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</si>
  <si>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</si>
  <si>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</si>
  <si>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</si>
  <si>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</si>
  <si>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</si>
  <si>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</si>
  <si>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</si>
  <si>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</si>
  <si>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</si>
  <si>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</si>
  <si>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</si>
  <si>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</si>
  <si>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</si>
  <si>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</si>
  <si>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</si>
  <si>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</si>
  <si>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</si>
  <si>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</si>
  <si>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</si>
  <si>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</si>
  <si>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</si>
  <si>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</si>
  <si>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</si>
  <si>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</si>
  <si>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</si>
  <si>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</si>
  <si>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</si>
  <si>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</si>
  <si>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</si>
  <si>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</si>
  <si>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</si>
  <si>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</si>
  <si>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</si>
  <si>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</si>
  <si>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</si>
  <si>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</si>
  <si>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</si>
  <si>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</si>
  <si>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</si>
  <si>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</si>
  <si>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</si>
  <si>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</si>
  <si>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</si>
  <si>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</si>
  <si>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</si>
  <si>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</si>
  <si>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</si>
  <si>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</si>
  <si>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</si>
  <si>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</si>
  <si>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</si>
  <si>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</si>
  <si>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</si>
  <si>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</si>
  <si>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</si>
  <si>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</si>
  <si>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</si>
  <si>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</si>
  <si>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</si>
  <si>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</si>
  <si>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</si>
  <si>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</si>
  <si>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</si>
  <si>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</si>
  <si>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</si>
  <si>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</si>
  <si>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</si>
  <si>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</si>
  <si>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</si>
  <si>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</si>
  <si>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</si>
  <si>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</si>
  <si>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</si>
  <si>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</si>
  <si>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</si>
  <si>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</si>
  <si>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</si>
  <si>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</si>
  <si>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</si>
  <si>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</si>
  <si>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</si>
  <si>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</si>
  <si>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</si>
  <si>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</si>
  <si>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</si>
  <si>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</si>
  <si>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</si>
  <si>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</si>
  <si>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</si>
  <si>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</si>
  <si>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</si>
  <si>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</si>
  <si>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</si>
  <si>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</si>
  <si>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</si>
  <si>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</si>
  <si>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</si>
  <si>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</si>
  <si>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</si>
  <si>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</si>
  <si>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</si>
  <si>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</si>
  <si>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</si>
  <si>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</si>
  <si>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</si>
  <si>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</si>
  <si>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</si>
  <si>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</si>
  <si>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</si>
  <si>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</si>
  <si>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</si>
  <si>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</si>
  <si>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</si>
  <si>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</si>
  <si>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</si>
  <si>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</si>
  <si>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</si>
  <si>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</si>
  <si>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</si>
  <si>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</si>
  <si>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</si>
  <si>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</si>
  <si>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</si>
  <si>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</si>
  <si>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</si>
  <si>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</si>
  <si>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</si>
  <si>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</si>
  <si>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</si>
  <si>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</si>
  <si>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</si>
  <si>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</si>
  <si>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</si>
  <si>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</si>
  <si>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</si>
  <si>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</si>
  <si>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</si>
  <si>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</si>
  <si>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</si>
  <si>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</si>
  <si>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</si>
  <si>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</si>
  <si>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</si>
  <si>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</si>
  <si>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</si>
  <si>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</si>
  <si>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</si>
  <si>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</si>
  <si>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</si>
  <si>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</si>
  <si>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</si>
  <si>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</si>
  <si>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</si>
  <si>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</si>
  <si>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</si>
  <si>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</si>
  <si>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</si>
  <si>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</si>
  <si>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</si>
  <si>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</si>
  <si>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</si>
  <si>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</si>
  <si>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</si>
  <si>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</si>
  <si>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</si>
  <si>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</si>
  <si>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</si>
  <si>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</si>
  <si>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</si>
  <si>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</si>
  <si>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</si>
  <si>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</si>
  <si>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</si>
  <si>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</si>
  <si>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</si>
  <si>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</si>
  <si>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</si>
  <si>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</si>
  <si>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</si>
  <si>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</si>
  <si>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</si>
  <si>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</si>
  <si>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</si>
  <si>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</si>
  <si>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</si>
  <si>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</si>
  <si>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</si>
  <si>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</si>
  <si>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</si>
  <si>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</si>
  <si>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</si>
  <si>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</si>
  <si>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</si>
  <si>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</si>
  <si>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</si>
  <si>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</si>
  <si>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</si>
  <si>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</si>
  <si>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</si>
  <si>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</si>
  <si>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</si>
  <si>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</si>
  <si>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</si>
  <si>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</si>
  <si>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</si>
  <si>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</si>
  <si>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</si>
  <si>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</si>
  <si>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</si>
  <si>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</si>
  <si>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</si>
  <si>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</si>
  <si>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</si>
  <si>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</si>
  <si>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</si>
  <si>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</si>
  <si>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</si>
  <si>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</si>
  <si>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</si>
  <si>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</si>
  <si>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</si>
  <si>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</si>
  <si>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</si>
  <si>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</si>
  <si>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</si>
  <si>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</si>
  <si>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</si>
  <si>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</si>
  <si>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</si>
  <si>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</si>
  <si>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</si>
  <si>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</si>
  <si>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</si>
  <si>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</si>
  <si>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</si>
  <si>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</si>
  <si>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</si>
  <si>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</si>
  <si>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</si>
  <si>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</si>
  <si>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</si>
  <si>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</si>
  <si>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</si>
  <si>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</si>
  <si>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</si>
  <si>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</si>
  <si>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</si>
  <si>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</si>
  <si>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</si>
  <si>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</si>
  <si>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</si>
  <si>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</si>
  <si>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</si>
  <si>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</si>
  <si>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</si>
  <si>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</si>
  <si>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</si>
  <si>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</si>
  <si>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</si>
  <si>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</si>
  <si>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</si>
  <si>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</si>
  <si>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</si>
  <si>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</si>
  <si>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</si>
  <si>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</si>
  <si>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</si>
  <si>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</si>
  <si>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</si>
  <si>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</si>
  <si>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</si>
  <si>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</si>
  <si>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</si>
  <si>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</si>
  <si>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</si>
  <si>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</si>
  <si>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</si>
  <si>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</si>
  <si>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</si>
  <si>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</si>
  <si>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</si>
  <si>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</si>
  <si>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</si>
  <si>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</si>
  <si>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</si>
  <si>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</si>
  <si>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</si>
  <si>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</si>
  <si>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</si>
  <si>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</si>
  <si>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</si>
  <si>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</si>
  <si>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</si>
  <si>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</si>
  <si>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</si>
  <si>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</si>
  <si>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</si>
  <si>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</si>
  <si>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</si>
  <si>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</si>
  <si>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</si>
  <si>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</si>
  <si>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</si>
  <si>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</si>
  <si>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</si>
  <si>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</si>
  <si>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</si>
  <si>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</si>
  <si>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</si>
  <si>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</si>
  <si>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</si>
  <si>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</si>
  <si>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</si>
  <si>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</si>
  <si>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</si>
  <si>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</si>
  <si>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</si>
  <si>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</si>
  <si>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</si>
  <si>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</si>
  <si>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</si>
  <si>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</si>
  <si>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</si>
  <si>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</si>
  <si>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</si>
  <si>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</si>
  <si>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</si>
  <si>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</si>
  <si>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</si>
  <si>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</si>
  <si>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</si>
  <si>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</si>
  <si>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</si>
  <si>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</si>
  <si>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</si>
  <si>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</si>
  <si>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</si>
  <si>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</si>
  <si>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</si>
  <si>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</si>
  <si>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</si>
  <si>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</si>
  <si>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</si>
  <si>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</si>
  <si>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</si>
  <si>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</si>
  <si>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</si>
  <si>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</si>
  <si>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</si>
  <si>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</si>
  <si>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</si>
  <si>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</si>
  <si>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</si>
  <si>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</si>
  <si>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</si>
  <si>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</si>
  <si>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</si>
  <si>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</si>
  <si>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</si>
  <si>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</si>
  <si>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</si>
  <si>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</si>
  <si>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</si>
  <si>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</si>
  <si>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</si>
  <si>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</si>
  <si>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</si>
  <si>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</si>
  <si>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</si>
  <si>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</si>
  <si>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</si>
  <si>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</si>
  <si>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</si>
  <si>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</si>
  <si>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</si>
  <si>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</si>
  <si>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</si>
  <si>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</si>
  <si>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</si>
  <si>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</si>
  <si>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</si>
  <si>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</si>
  <si>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</si>
  <si>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</si>
  <si>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</si>
  <si>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</si>
  <si>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</si>
  <si>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</si>
  <si>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</si>
  <si>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</si>
  <si>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</si>
  <si>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</si>
  <si>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</si>
  <si>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</si>
  <si>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</si>
  <si>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</si>
  <si>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</si>
  <si>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</si>
  <si>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</si>
  <si>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</si>
  <si>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</si>
  <si>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</si>
  <si>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</si>
  <si>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</si>
  <si>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</si>
  <si>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</si>
  <si>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</si>
  <si>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</si>
  <si>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</si>
  <si>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</si>
  <si>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</si>
  <si>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</si>
  <si>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</si>
  <si>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</si>
  <si>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</si>
  <si>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</si>
  <si>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</si>
  <si>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</si>
  <si>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</si>
  <si>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</si>
  <si>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</si>
  <si>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</si>
  <si>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</si>
  <si>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</si>
  <si>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</si>
  <si>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</si>
  <si>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</si>
  <si>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</si>
  <si>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</si>
  <si>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</si>
  <si>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</si>
  <si>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</si>
  <si>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</si>
  <si>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</si>
  <si>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</si>
  <si>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</si>
  <si>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</si>
  <si>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</si>
  <si>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</si>
  <si>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</si>
  <si>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</si>
  <si>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</si>
  <si>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</si>
  <si>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</si>
  <si>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</si>
  <si>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</si>
  <si>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</si>
  <si>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</si>
  <si>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</si>
  <si>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</si>
  <si>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</si>
  <si>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</si>
  <si>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</si>
  <si>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</si>
  <si>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</si>
  <si>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</si>
  <si>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</si>
  <si>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</si>
  <si>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</si>
  <si>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</si>
  <si>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</si>
  <si>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</si>
  <si>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</si>
  <si>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</si>
  <si>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</si>
  <si>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</si>
  <si>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</si>
  <si>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</si>
  <si>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</si>
  <si>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</si>
  <si>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</si>
  <si>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</si>
  <si>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</si>
  <si>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</si>
  <si>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</si>
  <si>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</si>
  <si>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</si>
  <si>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</si>
  <si>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</si>
  <si>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</si>
  <si>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</si>
  <si>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</si>
  <si>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</si>
  <si>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</si>
  <si>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</si>
  <si>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</si>
  <si>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</si>
  <si>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</si>
  <si>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</si>
  <si>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</si>
  <si>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</si>
  <si>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</si>
  <si>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</si>
  <si>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</si>
  <si>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</si>
  <si>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</si>
  <si>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</si>
  <si>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</si>
  <si>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</si>
  <si>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</si>
  <si>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</si>
  <si>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</si>
  <si>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</si>
  <si>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</si>
  <si>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</si>
  <si>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</si>
  <si>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</si>
  <si>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</si>
  <si>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</si>
  <si>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</si>
  <si>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</si>
  <si>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</si>
  <si>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</si>
  <si>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</si>
  <si>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</si>
  <si>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</si>
  <si>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</si>
  <si>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</si>
  <si>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</si>
  <si>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</si>
  <si>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</si>
  <si>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</si>
  <si>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</si>
  <si>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</si>
  <si>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</si>
  <si>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</si>
  <si>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</si>
  <si>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</si>
  <si>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</si>
  <si>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</si>
  <si>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</si>
  <si>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</si>
  <si>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</si>
  <si>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</si>
  <si>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</si>
  <si>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</si>
  <si>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</si>
  <si>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</si>
  <si>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</si>
  <si>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</si>
  <si>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</si>
  <si>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</si>
  <si>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</si>
  <si>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</si>
  <si>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</si>
  <si>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</si>
  <si>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</si>
  <si>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</si>
  <si>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</si>
  <si>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</si>
  <si>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</si>
  <si>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</si>
  <si>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</si>
  <si>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</si>
  <si>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</si>
  <si>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</si>
  <si>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</si>
  <si>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</si>
  <si>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</si>
  <si>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</si>
  <si>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</si>
  <si>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</si>
  <si>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</si>
  <si>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</si>
  <si>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</si>
  <si>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</si>
  <si>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</si>
  <si>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</si>
  <si>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</si>
  <si>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</si>
  <si>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</si>
  <si>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</si>
  <si>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</si>
  <si>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</si>
  <si>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</si>
  <si>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</si>
  <si>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</si>
  <si>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</si>
  <si>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</si>
  <si>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</si>
  <si>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</si>
  <si>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</si>
  <si>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</si>
  <si>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</si>
  <si>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</si>
  <si>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</si>
  <si>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</si>
  <si>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</si>
  <si>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</si>
  <si>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</si>
  <si>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</si>
  <si>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</si>
  <si>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</si>
  <si>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</si>
  <si>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</si>
  <si>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</si>
  <si>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</si>
  <si>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</si>
  <si>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</si>
  <si>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</si>
  <si>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</si>
  <si>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</si>
  <si>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</si>
  <si>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</si>
  <si>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</si>
  <si>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</si>
  <si>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</si>
  <si>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</si>
  <si>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</si>
  <si>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</si>
  <si>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</si>
  <si>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</si>
  <si>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</si>
  <si>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</si>
  <si>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</si>
  <si>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</si>
  <si>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</si>
  <si>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</si>
  <si>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</si>
  <si>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</si>
  <si>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</si>
  <si>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</si>
  <si>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</si>
  <si>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</si>
  <si>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</si>
  <si>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</si>
  <si>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</si>
  <si>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</si>
  <si>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</si>
  <si>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</si>
  <si>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</si>
  <si>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</si>
  <si>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</si>
  <si>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</si>
  <si>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</si>
  <si>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</si>
  <si>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</si>
  <si>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</si>
  <si>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</si>
  <si>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</si>
  <si>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</si>
  <si>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</si>
  <si>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</si>
  <si>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</si>
  <si>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</si>
  <si>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</si>
  <si>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</si>
  <si>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</si>
  <si>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</si>
  <si>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</si>
  <si>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</si>
  <si>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</si>
  <si>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</si>
  <si>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</si>
  <si>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</si>
  <si>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</si>
  <si>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</si>
  <si>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</si>
  <si>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</si>
  <si>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</si>
  <si>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</si>
  <si>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</si>
  <si>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</si>
  <si>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</si>
  <si>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</si>
  <si>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</si>
  <si>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</si>
  <si>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</si>
  <si>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</si>
  <si>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</si>
  <si>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</si>
  <si>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</si>
  <si>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</si>
  <si>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</si>
  <si>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</si>
  <si>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</si>
  <si>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</si>
  <si>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</si>
  <si>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</si>
  <si>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</si>
  <si>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</si>
  <si>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</si>
  <si>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</si>
  <si>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</si>
  <si>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</si>
  <si>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</si>
  <si>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</si>
  <si>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</si>
  <si>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</si>
  <si>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</si>
  <si>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</si>
  <si>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</si>
  <si>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</si>
  <si>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</si>
  <si>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</si>
  <si>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</si>
  <si>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</si>
  <si>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</si>
  <si>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</si>
  <si>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</si>
  <si>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</si>
  <si>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</si>
  <si>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</si>
  <si>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</si>
  <si>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</si>
  <si>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</si>
  <si>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</si>
  <si>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</si>
  <si>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</si>
  <si>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</si>
  <si>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</si>
  <si>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</si>
  <si>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</si>
  <si>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</si>
  <si>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</si>
  <si>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</si>
  <si>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</si>
  <si>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</si>
  <si>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</si>
  <si>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</si>
  <si>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</si>
  <si>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</si>
  <si>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</si>
  <si>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</si>
  <si>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</si>
  <si>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</si>
  <si>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</si>
  <si>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</si>
  <si>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</si>
  <si>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</si>
  <si>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</si>
  <si>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</si>
  <si>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</si>
  <si>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</si>
  <si>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</si>
  <si>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</si>
  <si>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</si>
  <si>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</si>
  <si>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</si>
  <si>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</si>
  <si>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</si>
  <si>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</si>
  <si>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</si>
  <si>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</si>
  <si>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</si>
  <si>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</si>
  <si>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</si>
  <si>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</si>
  <si>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</si>
  <si>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</si>
  <si>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</si>
  <si>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</si>
  <si>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</si>
  <si>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</si>
  <si>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</si>
  <si>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</si>
  <si>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</si>
  <si>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</si>
  <si>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</si>
  <si>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</si>
  <si>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</si>
  <si>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</si>
  <si>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</si>
  <si>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</si>
  <si>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</si>
  <si>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</si>
  <si>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</si>
  <si>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</si>
  <si>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</si>
  <si>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</si>
  <si>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</si>
  <si>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</si>
  <si>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</si>
  <si>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</si>
  <si>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</si>
  <si>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</si>
  <si>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</si>
  <si>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</si>
  <si>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</si>
  <si>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</si>
  <si>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</si>
  <si>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</si>
  <si>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</si>
  <si>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</si>
  <si>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</si>
  <si>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</si>
  <si>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</si>
  <si>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</si>
  <si>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</si>
  <si>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</si>
  <si>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</si>
  <si>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</si>
  <si>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</si>
  <si>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</si>
  <si>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</si>
  <si>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</si>
  <si>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</si>
  <si>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</si>
  <si>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</si>
  <si>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</si>
  <si>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</si>
  <si>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</si>
  <si>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</si>
  <si>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</si>
  <si>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</si>
  <si>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</si>
  <si>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</si>
  <si>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</si>
  <si>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</si>
  <si>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</si>
  <si>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</si>
  <si>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</si>
  <si>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</si>
  <si>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</si>
  <si>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</si>
  <si>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</si>
  <si>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</si>
  <si>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</si>
  <si>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</si>
  <si>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</si>
  <si>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</si>
  <si>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</si>
  <si>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</si>
  <si>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</si>
  <si>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</si>
  <si>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</si>
  <si>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</si>
  <si>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</si>
  <si>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</si>
  <si>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</si>
  <si>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</si>
  <si>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</si>
  <si>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</si>
  <si>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</si>
  <si>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</si>
  <si>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</si>
  <si>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</si>
  <si>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</si>
  <si>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</si>
  <si>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</si>
  <si>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</si>
  <si>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</si>
  <si>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</si>
  <si>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</si>
  <si>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</si>
  <si>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</si>
  <si>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</si>
  <si>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</si>
  <si>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</si>
  <si>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</si>
  <si>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</si>
  <si>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</si>
  <si>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</si>
  <si>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</si>
  <si>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</si>
  <si>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</si>
  <si>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</si>
  <si>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</si>
  <si>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</si>
  <si>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</si>
  <si>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</si>
  <si>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</si>
  <si>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</si>
  <si>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</si>
  <si>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</si>
  <si>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</si>
  <si>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</si>
  <si>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</si>
  <si>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</si>
  <si>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</si>
  <si>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</si>
  <si>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</si>
  <si>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</si>
  <si>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</si>
  <si>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</si>
  <si>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</si>
  <si>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</si>
  <si>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</si>
  <si>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</si>
  <si>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</si>
  <si>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</si>
  <si>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</si>
  <si>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</si>
  <si>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</si>
  <si>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</si>
  <si>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</si>
  <si>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</si>
  <si>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</si>
  <si>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</si>
  <si>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</si>
  <si>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</si>
  <si>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</si>
  <si>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</si>
  <si>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</si>
  <si>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</si>
  <si>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</si>
  <si>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</si>
  <si>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</si>
  <si>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</si>
  <si>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</si>
  <si>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</si>
  <si>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</si>
  <si>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</si>
  <si>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</si>
  <si>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</si>
  <si>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</si>
  <si>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</si>
  <si>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</si>
  <si>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</si>
  <si>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</si>
  <si>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</si>
  <si>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</si>
  <si>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</si>
  <si>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</si>
  <si>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</si>
  <si>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</si>
  <si>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</si>
  <si>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</si>
  <si>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</si>
  <si>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</si>
  <si>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</si>
  <si>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</si>
  <si>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</si>
  <si>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</si>
  <si>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</si>
  <si>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</si>
  <si>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</si>
  <si>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</si>
  <si>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</si>
  <si>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</si>
  <si>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</si>
  <si>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</si>
  <si>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</si>
  <si>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</si>
  <si>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</si>
  <si>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</si>
  <si>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</si>
  <si>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</si>
  <si>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</si>
  <si>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</si>
  <si>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</si>
  <si>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</si>
  <si>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</si>
  <si>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</si>
  <si>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</si>
  <si>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</si>
  <si>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</si>
  <si>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</si>
  <si>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</si>
  <si>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</si>
  <si>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</si>
  <si>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</si>
  <si>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</si>
  <si>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</si>
  <si>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</si>
  <si>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</si>
  <si>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</si>
  <si>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</si>
  <si>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</si>
  <si>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</si>
  <si>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</si>
  <si>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</si>
  <si>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</si>
  <si>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</si>
  <si>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</si>
  <si>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</si>
  <si>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</si>
  <si>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</si>
  <si>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</si>
  <si>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</si>
  <si>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</si>
  <si>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</si>
  <si>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</si>
  <si>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</si>
  <si>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</si>
  <si>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</si>
  <si>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</si>
  <si>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</si>
  <si>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</si>
  <si>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</si>
  <si>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</si>
  <si>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</si>
  <si>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</si>
  <si>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</si>
  <si>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</si>
  <si>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</si>
  <si>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</si>
  <si>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</si>
  <si>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</si>
  <si>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</si>
  <si>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</si>
  <si>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</si>
  <si>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</si>
  <si>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</si>
  <si>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</si>
  <si>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</si>
  <si>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</si>
  <si>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</si>
  <si>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</si>
  <si>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</si>
  <si>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</si>
  <si>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</si>
  <si>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</si>
  <si>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</si>
  <si>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</si>
  <si>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</si>
  <si>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</si>
  <si>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</si>
  <si>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</si>
  <si>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</si>
  <si>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</si>
  <si>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</si>
  <si>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</si>
  <si>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</si>
  <si>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</si>
  <si>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</si>
  <si>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</si>
  <si>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</si>
  <si>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</si>
  <si>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</si>
  <si>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</si>
  <si>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</si>
  <si>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</si>
  <si>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</si>
  <si>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</si>
  <si>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</si>
  <si>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</si>
  <si>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</si>
  <si>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</si>
  <si>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</si>
  <si>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</si>
  <si>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</si>
  <si>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</si>
  <si>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</si>
  <si>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</si>
  <si>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</si>
  <si>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</si>
  <si>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</si>
  <si>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</si>
  <si>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</si>
  <si>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</si>
  <si>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</si>
  <si>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</si>
  <si>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</si>
  <si>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</si>
  <si>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</si>
  <si>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</si>
  <si>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</si>
  <si>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</si>
  <si>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</si>
  <si>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</si>
  <si>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</si>
  <si>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</si>
  <si>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</si>
  <si>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</si>
  <si>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</si>
  <si>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</si>
  <si>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</si>
  <si>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</si>
  <si>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</si>
  <si>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</si>
  <si>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</si>
  <si>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</si>
  <si>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</si>
  <si>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</si>
  <si>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</si>
  <si>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</si>
  <si>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</si>
  <si>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</si>
  <si>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</si>
  <si>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</si>
  <si>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</si>
  <si>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</si>
  <si>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</si>
  <si>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</si>
  <si>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</si>
  <si>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</si>
  <si>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</si>
  <si>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</si>
  <si>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</si>
  <si>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</si>
  <si>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</si>
  <si>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</si>
  <si>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</si>
  <si>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</si>
  <si>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</si>
  <si>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</si>
  <si>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</si>
  <si>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</si>
  <si>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</si>
  <si>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</si>
  <si>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</si>
  <si>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</si>
  <si>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</si>
  <si>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</si>
  <si>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</si>
  <si>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</si>
  <si>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</si>
  <si>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</si>
  <si>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</si>
  <si>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</si>
  <si>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</si>
  <si>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</si>
  <si>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</si>
  <si>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</si>
  <si>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</si>
  <si>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</si>
  <si>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</si>
  <si>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</si>
  <si>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</si>
  <si>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</si>
  <si>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</si>
  <si>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</si>
  <si>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</si>
  <si>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</si>
  <si>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</si>
  <si>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</si>
  <si>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</si>
  <si>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</si>
  <si>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</si>
  <si>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</si>
  <si>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</si>
  <si>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</si>
  <si>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</si>
  <si>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</si>
  <si>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</si>
  <si>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</si>
  <si>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</si>
  <si>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</si>
  <si>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</si>
  <si>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</si>
  <si>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</si>
  <si>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</si>
  <si>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</si>
  <si>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</si>
  <si>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</si>
  <si>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</si>
  <si>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</si>
  <si>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</si>
  <si>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</si>
  <si>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</si>
  <si>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</si>
  <si>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</si>
  <si>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</si>
  <si>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</si>
  <si>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</si>
  <si>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</si>
  <si>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</si>
  <si>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</si>
  <si>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</si>
  <si>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</si>
  <si>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</si>
  <si>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</si>
  <si>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</si>
  <si>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</si>
  <si>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</si>
  <si>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</si>
  <si>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</si>
  <si>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</si>
  <si>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</si>
  <si>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</si>
  <si>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</si>
  <si>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</si>
  <si>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</si>
  <si>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</si>
  <si>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</si>
  <si>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</si>
  <si>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</si>
  <si>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</si>
  <si>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</si>
  <si>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</si>
  <si>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</si>
  <si>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</si>
  <si>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</si>
  <si>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</si>
  <si>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</si>
  <si>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</si>
  <si>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</si>
  <si>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</si>
  <si>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</si>
  <si>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</si>
  <si>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</si>
  <si>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</si>
  <si>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</si>
  <si>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</si>
  <si>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</si>
  <si>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</si>
  <si>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</si>
  <si>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</si>
  <si>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</si>
  <si>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</si>
  <si>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</si>
  <si>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</si>
  <si>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</si>
  <si>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</si>
  <si>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</si>
  <si>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</si>
  <si>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</si>
  <si>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</si>
  <si>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</si>
  <si>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</si>
  <si>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</si>
  <si>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</si>
  <si>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</si>
  <si>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</si>
  <si>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</si>
  <si>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</si>
  <si>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</si>
  <si>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</si>
  <si>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</si>
  <si>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</si>
  <si>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</si>
  <si>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</si>
  <si>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</si>
  <si>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</si>
  <si>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</si>
  <si>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</si>
  <si>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</si>
  <si>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</si>
  <si>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</si>
  <si>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</si>
  <si>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</si>
  <si>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</si>
  <si>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</si>
  <si>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</si>
  <si>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</si>
  <si>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</si>
  <si>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</si>
  <si>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</si>
  <si>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</si>
  <si>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</si>
  <si>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</si>
  <si>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</si>
  <si>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</si>
  <si>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</si>
  <si>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</si>
  <si>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</si>
  <si>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</si>
  <si>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</si>
  <si>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</si>
  <si>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</si>
  <si>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</si>
  <si>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</si>
  <si>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</si>
  <si>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</si>
  <si>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</si>
  <si>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</si>
  <si>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</si>
  <si>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</si>
  <si>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</si>
  <si>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</si>
  <si>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</si>
  <si>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</si>
  <si>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</si>
  <si>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</si>
  <si>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</si>
  <si>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</si>
  <si>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</si>
  <si>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</si>
  <si>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</si>
  <si>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</si>
  <si>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</si>
  <si>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</si>
  <si>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</si>
  <si>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</si>
  <si>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</si>
  <si>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</si>
  <si>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</si>
  <si>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</si>
  <si>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</si>
  <si>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</si>
  <si>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</si>
  <si>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</si>
  <si>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</si>
  <si>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</si>
  <si>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</si>
  <si>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</si>
  <si>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</si>
  <si>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</si>
  <si>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</si>
  <si>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</si>
  <si>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</si>
  <si>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</si>
  <si>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</si>
  <si>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</si>
  <si>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</si>
  <si>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</si>
  <si>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</si>
  <si>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</si>
  <si>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</si>
  <si>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</si>
  <si>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</si>
  <si>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</si>
  <si>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</si>
  <si>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</si>
  <si>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</si>
  <si>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</si>
  <si>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</si>
  <si>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</si>
  <si>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</si>
  <si>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</si>
  <si>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</si>
  <si>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</si>
  <si>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</si>
  <si>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</si>
  <si>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</si>
  <si>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</si>
  <si>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</si>
  <si>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</si>
  <si>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</si>
  <si>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</si>
  <si>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</si>
  <si>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</si>
  <si>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</si>
  <si>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</si>
  <si>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</si>
  <si>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</si>
  <si>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</si>
  <si>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</si>
  <si>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</si>
  <si>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</si>
  <si>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</si>
  <si>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</si>
  <si>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</si>
  <si>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</si>
  <si>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</si>
  <si>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</si>
  <si>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</si>
  <si>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</si>
  <si>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</si>
  <si>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</si>
  <si>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</si>
  <si>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</si>
  <si>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</si>
  <si>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</si>
  <si>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</si>
  <si>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</si>
  <si>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</si>
  <si>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</si>
  <si>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</si>
  <si>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</si>
  <si>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</si>
  <si>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</si>
  <si>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</si>
  <si>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</si>
  <si>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</si>
  <si>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</si>
  <si>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</si>
  <si>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</si>
  <si>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</si>
  <si>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</si>
  <si>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</si>
  <si>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</si>
  <si>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</si>
  <si>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</si>
  <si>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</si>
  <si>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</si>
  <si>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</si>
  <si>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</si>
  <si>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</si>
  <si>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</si>
  <si>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</si>
  <si>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</si>
  <si>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</si>
  <si>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</si>
  <si>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</si>
  <si>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</si>
  <si>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</si>
  <si>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</si>
  <si>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</si>
  <si>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</si>
  <si>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</si>
  <si>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</si>
  <si>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</si>
  <si>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</si>
  <si>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</si>
  <si>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</si>
  <si>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</si>
  <si>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</si>
  <si>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</si>
  <si>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</si>
  <si>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</si>
  <si>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</si>
  <si>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</si>
  <si>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</si>
  <si>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</si>
  <si>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</si>
  <si>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</si>
  <si>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</si>
  <si>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</si>
  <si>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</si>
  <si>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</si>
  <si>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</si>
  <si>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</si>
  <si>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</si>
  <si>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</si>
  <si>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</si>
  <si>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</si>
  <si>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</si>
  <si>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</si>
  <si>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</si>
  <si>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</si>
  <si>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</si>
  <si>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</si>
  <si>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</si>
  <si>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</si>
  <si>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</si>
  <si>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</si>
  <si>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</si>
  <si>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</si>
  <si>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</si>
  <si>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</si>
  <si>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</si>
  <si>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</si>
  <si>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</si>
  <si>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</si>
  <si>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</si>
  <si>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</si>
  <si>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</si>
  <si>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</si>
  <si>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</si>
  <si>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</si>
  <si>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</si>
  <si>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</si>
  <si>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</si>
  <si>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</si>
  <si>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</si>
  <si>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</si>
  <si>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</si>
  <si>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</si>
  <si>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</si>
  <si>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</si>
  <si>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</si>
  <si>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</si>
  <si>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</si>
  <si>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</si>
  <si>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</si>
  <si>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</si>
  <si>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</si>
  <si>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</si>
  <si>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</si>
  <si>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</si>
  <si>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</si>
  <si>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</si>
  <si>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</si>
  <si>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</si>
  <si>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</si>
  <si>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</si>
  <si>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</si>
  <si>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</si>
  <si>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</si>
  <si>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</si>
  <si>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</si>
  <si>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</si>
  <si>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</si>
  <si>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</si>
  <si>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</si>
  <si>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</si>
  <si>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</si>
  <si>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</si>
  <si>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</si>
  <si>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</si>
  <si>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</si>
  <si>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</si>
  <si>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</si>
  <si>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</si>
  <si>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</si>
  <si>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</si>
  <si>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</si>
  <si>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</si>
  <si>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</si>
  <si>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</si>
  <si>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</si>
  <si>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</si>
  <si>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</si>
  <si>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</si>
  <si>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</si>
  <si>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</si>
  <si>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</si>
  <si>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</si>
  <si>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</si>
  <si>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</si>
  <si>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</si>
  <si>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</si>
  <si>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</si>
  <si>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</si>
  <si>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</si>
  <si>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</si>
  <si>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</si>
  <si>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</si>
  <si>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</si>
  <si>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</si>
  <si>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</si>
  <si>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</si>
  <si>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</si>
  <si>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</si>
  <si>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</si>
  <si>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</si>
  <si>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</si>
  <si>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</si>
  <si>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</si>
  <si>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</si>
  <si>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</si>
  <si>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</si>
  <si>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</si>
  <si>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</si>
  <si>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</si>
  <si>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</si>
  <si>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</si>
  <si>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</si>
  <si>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</si>
  <si>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</si>
  <si>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</si>
  <si>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</si>
  <si>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</si>
  <si>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</si>
  <si>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</si>
  <si>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</si>
  <si>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</si>
  <si>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</si>
  <si>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</si>
  <si>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</si>
  <si>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</si>
  <si>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</si>
  <si>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</si>
  <si>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</si>
  <si>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</si>
  <si>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</si>
  <si>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</si>
  <si>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</si>
  <si>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</si>
  <si>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</si>
  <si>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</si>
  <si>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</si>
  <si>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</si>
  <si>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</si>
  <si>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</si>
  <si>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</si>
  <si>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</si>
  <si>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</si>
  <si>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</si>
  <si>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</si>
  <si>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</si>
  <si>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</si>
  <si>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</si>
  <si>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</si>
  <si>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</si>
  <si>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</si>
  <si>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</si>
  <si>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</si>
  <si>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</si>
  <si>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</si>
  <si>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</si>
  <si>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</si>
  <si>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</si>
  <si>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</si>
  <si>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</si>
  <si>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</si>
  <si>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</si>
  <si>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</si>
  <si>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</si>
  <si>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</si>
  <si>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</si>
  <si>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</si>
  <si>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</si>
  <si>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</si>
  <si>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</si>
  <si>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</si>
  <si>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</si>
  <si>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</si>
  <si>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</si>
  <si>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</si>
  <si>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</si>
  <si>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</si>
  <si>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</si>
  <si>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</si>
  <si>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</si>
  <si>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</si>
  <si>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</si>
  <si>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</si>
  <si>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</si>
  <si>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</si>
  <si>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</si>
  <si>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</si>
  <si>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</si>
  <si>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</si>
  <si>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</si>
  <si>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</si>
  <si>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</si>
  <si>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</si>
  <si>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</si>
  <si>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</si>
  <si>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</si>
  <si>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</si>
  <si>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</si>
  <si>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</si>
  <si>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</si>
  <si>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</si>
  <si>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</si>
  <si>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</si>
  <si>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</si>
  <si>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</si>
  <si>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</si>
  <si>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</si>
  <si>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</si>
  <si>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</si>
  <si>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</si>
  <si>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</si>
  <si>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</si>
  <si>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</si>
  <si>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</si>
  <si>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</si>
  <si>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</si>
  <si>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</si>
  <si>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</si>
  <si>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</si>
  <si>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</si>
  <si>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</si>
  <si>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</si>
  <si>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</si>
  <si>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</si>
  <si>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</si>
  <si>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</si>
  <si>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</si>
  <si>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</si>
  <si>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</si>
  <si>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</si>
  <si>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</si>
  <si>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</si>
  <si>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</si>
  <si>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</si>
  <si>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</si>
  <si>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</si>
  <si>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</si>
  <si>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</si>
  <si>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</si>
  <si>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</si>
  <si>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</si>
  <si>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</si>
  <si>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</si>
  <si>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</si>
  <si>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</si>
  <si>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</si>
  <si>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</si>
  <si>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</si>
  <si>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</si>
  <si>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</si>
  <si>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</si>
  <si>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</si>
  <si>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</si>
  <si>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</si>
  <si>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</si>
  <si>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</si>
  <si>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</si>
  <si>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</si>
  <si>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</si>
  <si>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</si>
  <si>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</si>
  <si>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</si>
  <si>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</si>
  <si>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</si>
  <si>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</si>
  <si>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</si>
  <si>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</si>
  <si>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</si>
  <si>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</si>
  <si>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</si>
  <si>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</si>
  <si>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</si>
  <si>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</si>
  <si>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</si>
  <si>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</si>
  <si>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</si>
  <si>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</si>
  <si>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</si>
  <si>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</si>
  <si>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</si>
  <si>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</si>
  <si>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</si>
  <si>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</si>
  <si>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</si>
  <si>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</si>
  <si>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</si>
  <si>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</si>
  <si>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</si>
  <si>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</si>
  <si>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</si>
  <si>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</si>
  <si>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</si>
  <si>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</si>
  <si>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</si>
  <si>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</si>
  <si>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</si>
  <si>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</si>
  <si>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</si>
  <si>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</si>
  <si>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</si>
  <si>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</si>
  <si>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</si>
  <si>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</si>
  <si>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</si>
  <si>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</si>
  <si>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</si>
  <si>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</si>
  <si>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</si>
  <si>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</si>
  <si>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</si>
  <si>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</si>
  <si>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</si>
  <si>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</si>
  <si>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</si>
  <si>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</si>
  <si>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</si>
  <si>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</si>
  <si>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</si>
  <si>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</si>
  <si>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</si>
  <si>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</si>
  <si>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</si>
  <si>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</si>
  <si>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</si>
  <si>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</si>
  <si>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</si>
  <si>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</si>
  <si>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</si>
  <si>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</si>
  <si>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</si>
  <si>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</si>
  <si>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</si>
  <si>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</si>
  <si>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</si>
  <si>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</si>
  <si>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</si>
  <si>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</si>
  <si>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</si>
  <si>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</si>
  <si>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</si>
  <si>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</si>
  <si>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</si>
  <si>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</si>
  <si>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</si>
  <si>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</si>
  <si>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</si>
  <si>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</si>
  <si>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</si>
  <si>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</si>
  <si>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</si>
  <si>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</si>
  <si>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</si>
  <si>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</si>
  <si>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</si>
  <si>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</si>
  <si>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</si>
  <si>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</si>
  <si>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</si>
  <si>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</si>
  <si>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</si>
  <si>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</si>
  <si>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</si>
  <si>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</si>
  <si>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</si>
  <si>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</si>
  <si>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</si>
  <si>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</si>
  <si>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</si>
  <si>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</si>
  <si>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</si>
  <si>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</si>
  <si>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</si>
  <si>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</si>
  <si>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</si>
  <si>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</si>
  <si>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</si>
  <si>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</si>
  <si>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</si>
  <si>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</si>
  <si>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</si>
  <si>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</si>
  <si>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</si>
  <si>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</si>
  <si>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</si>
  <si>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</si>
  <si>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</si>
  <si>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</si>
  <si>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</si>
  <si>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</si>
  <si>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</si>
  <si>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</si>
  <si>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</si>
  <si>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</si>
  <si>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</si>
  <si>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</si>
  <si>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</si>
  <si>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</si>
  <si>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</si>
  <si>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</si>
  <si>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</si>
  <si>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</si>
  <si>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</si>
  <si>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</si>
  <si>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</si>
  <si>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</si>
  <si>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</si>
  <si>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</si>
  <si>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</si>
  <si>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</si>
  <si>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</si>
  <si>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</si>
  <si>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</si>
  <si>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</si>
  <si>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</si>
  <si>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</si>
  <si>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</si>
  <si>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</si>
  <si>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</si>
  <si>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</si>
  <si>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</si>
  <si>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</si>
  <si>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</si>
  <si>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</si>
  <si>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</si>
  <si>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</si>
  <si>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</si>
  <si>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</si>
  <si>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</si>
  <si>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</si>
  <si>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</si>
  <si>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</si>
  <si>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</si>
  <si>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</si>
  <si>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</si>
  <si>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</si>
  <si>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</si>
  <si>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</si>
  <si>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</si>
  <si>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</si>
  <si>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</si>
  <si>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</si>
  <si>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</si>
  <si>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</si>
  <si>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</si>
  <si>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</si>
  <si>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</si>
  <si>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</si>
  <si>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</si>
  <si>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</si>
  <si>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</si>
  <si>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</si>
  <si>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</si>
  <si>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</si>
  <si>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</si>
  <si>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</si>
  <si>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</si>
  <si>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</si>
  <si>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</si>
  <si>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</si>
  <si>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</si>
  <si>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</si>
  <si>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</si>
  <si>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</si>
  <si>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</si>
  <si>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</si>
  <si>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</si>
  <si>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</si>
  <si>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</si>
  <si>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</si>
  <si>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</si>
  <si>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</si>
  <si>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</si>
  <si>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</si>
  <si>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</si>
  <si>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</si>
  <si>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</si>
  <si>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</si>
  <si>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</si>
  <si>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</si>
  <si>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</si>
  <si>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</si>
  <si>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</si>
  <si>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</si>
  <si>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</si>
  <si>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</si>
  <si>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</si>
  <si>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</si>
  <si>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</si>
  <si>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</si>
  <si>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</si>
  <si>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</si>
  <si>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</si>
  <si>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</si>
  <si>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</si>
  <si>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</si>
  <si>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</si>
  <si>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</si>
  <si>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</si>
  <si>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</si>
  <si>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</si>
  <si>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</si>
  <si>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</si>
  <si>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</si>
  <si>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</si>
  <si>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</si>
  <si>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</si>
  <si>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</si>
  <si>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</si>
  <si>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</si>
  <si>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</si>
  <si>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</si>
  <si>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</si>
  <si>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</si>
  <si>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</si>
  <si>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</si>
  <si>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</si>
  <si>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</si>
  <si>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</si>
  <si>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</si>
  <si>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</si>
  <si>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</si>
  <si>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</si>
  <si>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</si>
  <si>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</si>
  <si>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</si>
  <si>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</si>
  <si>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</si>
  <si>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</si>
  <si>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</si>
  <si>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</si>
  <si>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</si>
  <si>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</si>
  <si>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</si>
  <si>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</si>
  <si>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</si>
  <si>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</si>
  <si>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</si>
  <si>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</si>
  <si>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</si>
  <si>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</si>
  <si>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</si>
  <si>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</si>
  <si>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</si>
  <si>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</si>
  <si>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</si>
  <si>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</si>
  <si>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</si>
  <si>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</si>
  <si>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</si>
  <si>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</si>
  <si>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</si>
  <si>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</si>
  <si>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</si>
  <si>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</si>
  <si>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</si>
  <si>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</si>
  <si>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</si>
  <si>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</si>
  <si>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</si>
  <si>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</si>
  <si>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</si>
  <si>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</si>
  <si>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</si>
  <si>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</si>
  <si>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</si>
  <si>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</si>
  <si>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</si>
  <si>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</si>
  <si>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</si>
  <si>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</si>
  <si>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</si>
  <si>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</si>
  <si>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</si>
  <si>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</si>
  <si>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</si>
  <si>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</si>
  <si>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</si>
  <si>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</si>
  <si>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</si>
  <si>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</si>
  <si>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</si>
  <si>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</si>
  <si>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</si>
  <si>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</si>
  <si>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</si>
  <si>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</si>
  <si>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</si>
  <si>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</si>
  <si>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</si>
  <si>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</si>
  <si>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</si>
  <si>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</si>
  <si>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</si>
  <si>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</si>
  <si>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</si>
  <si>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</si>
  <si>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</si>
  <si>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</si>
  <si>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</si>
  <si>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</si>
  <si>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</si>
  <si>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</si>
  <si>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</si>
  <si>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</si>
  <si>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</si>
  <si>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</si>
  <si>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</si>
  <si>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</si>
  <si>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</si>
  <si>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</si>
  <si>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</si>
  <si>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</si>
  <si>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</si>
  <si>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</si>
  <si>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</si>
  <si>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</si>
  <si>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</si>
  <si>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</si>
  <si>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</si>
  <si>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</si>
  <si>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</si>
  <si>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</si>
  <si>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</si>
  <si>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</si>
  <si>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</si>
  <si>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</si>
  <si>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</si>
  <si>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</si>
  <si>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</si>
  <si>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</si>
  <si>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</si>
  <si>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</si>
  <si>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</si>
  <si>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</si>
  <si>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</si>
  <si>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</si>
  <si>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</si>
  <si>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</si>
  <si>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</si>
  <si>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</si>
  <si>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</si>
  <si>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</si>
  <si>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</si>
  <si>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</si>
  <si>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</si>
  <si>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</si>
  <si>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</si>
  <si>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</si>
  <si>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</si>
  <si>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</si>
  <si>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</si>
  <si>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</si>
  <si>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</si>
  <si>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</si>
  <si>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</si>
  <si>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</si>
  <si>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</si>
  <si>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</si>
  <si>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</si>
  <si>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</si>
  <si>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</si>
  <si>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</si>
  <si>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</si>
  <si>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</si>
  <si>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</si>
  <si>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</si>
  <si>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</si>
  <si>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</si>
  <si>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</si>
  <si>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</si>
  <si>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</si>
  <si>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</si>
  <si>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</si>
  <si>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</si>
  <si>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</si>
  <si>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</si>
  <si>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</si>
  <si>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</si>
  <si>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</si>
  <si>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</si>
  <si>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</si>
  <si>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</si>
  <si>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</si>
  <si>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</si>
  <si>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</si>
  <si>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</si>
  <si>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</si>
  <si>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</si>
  <si>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</si>
  <si>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</si>
  <si>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</si>
  <si>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</si>
  <si>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</si>
  <si>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</si>
  <si>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</si>
  <si>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</si>
  <si>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</si>
  <si>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</si>
  <si>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</si>
  <si>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</si>
  <si>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</si>
  <si>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</si>
  <si>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</si>
  <si>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</si>
  <si>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</si>
  <si>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</si>
  <si>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</si>
  <si>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</si>
  <si>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</si>
  <si>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</si>
  <si>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</si>
  <si>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</si>
  <si>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</si>
  <si>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</si>
  <si>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</si>
  <si>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</si>
  <si>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</si>
  <si>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</si>
  <si>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</si>
  <si>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</si>
  <si>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</si>
  <si>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</si>
  <si>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</si>
  <si>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</si>
  <si>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</si>
  <si>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</si>
  <si>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</si>
  <si>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</si>
  <si>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</si>
  <si>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</si>
  <si>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</si>
  <si>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</si>
  <si>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</si>
  <si>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</si>
  <si>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</si>
  <si>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</si>
  <si>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</si>
  <si>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</si>
  <si>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</si>
  <si>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</si>
  <si>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</si>
  <si>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</si>
  <si>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</si>
  <si>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</si>
  <si>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</si>
  <si>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</si>
  <si>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</si>
  <si>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</si>
  <si>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</si>
  <si>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</si>
  <si>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</si>
  <si>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</si>
  <si>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</si>
  <si>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</si>
  <si>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</si>
  <si>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</si>
  <si>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</si>
  <si>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</si>
  <si>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</si>
  <si>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</si>
  <si>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</si>
  <si>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</si>
  <si>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</si>
  <si>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</si>
  <si>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</si>
  <si>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</si>
  <si>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</si>
  <si>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</si>
  <si>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</si>
  <si>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</si>
  <si>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</si>
  <si>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</si>
  <si>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</si>
  <si>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</si>
  <si>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</si>
  <si>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</si>
  <si>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</si>
  <si>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</si>
  <si>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</si>
  <si>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</si>
  <si>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</si>
  <si>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</si>
  <si>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</si>
  <si>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</si>
  <si>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</si>
  <si>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</si>
  <si>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</si>
  <si>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</si>
  <si>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</si>
  <si>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</si>
  <si>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</si>
  <si>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</si>
  <si>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</si>
  <si>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</si>
  <si>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</si>
  <si>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</si>
  <si>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</si>
  <si>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</si>
  <si>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</si>
  <si>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</si>
  <si>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</si>
  <si>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</si>
  <si>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</si>
  <si>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</si>
  <si>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</si>
  <si>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</si>
  <si>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</si>
  <si>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</si>
  <si>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</si>
  <si>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</si>
  <si>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</si>
  <si>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</si>
  <si>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</si>
  <si>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</si>
  <si>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</si>
  <si>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</si>
  <si>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</si>
  <si>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</si>
  <si>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</si>
  <si>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</si>
  <si>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</si>
  <si>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</si>
  <si>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</si>
  <si>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</si>
  <si>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</si>
  <si>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</si>
  <si>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</si>
  <si>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</si>
  <si>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</si>
  <si>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</si>
  <si>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</si>
  <si>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</si>
  <si>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</si>
  <si>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</si>
  <si>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</si>
  <si>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</si>
  <si>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</si>
  <si>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</si>
  <si>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</si>
  <si>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</si>
  <si>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</si>
  <si>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</si>
  <si>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</si>
  <si>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</si>
  <si>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</si>
  <si>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</si>
  <si>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</si>
  <si>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</si>
  <si>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</si>
  <si>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</si>
  <si>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</si>
  <si>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</si>
  <si>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</si>
  <si>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</si>
  <si>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</si>
  <si>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</si>
  <si>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</si>
  <si>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</si>
  <si>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</si>
  <si>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</si>
  <si>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</si>
  <si>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</si>
  <si>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</si>
  <si>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</si>
  <si>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</si>
  <si>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</si>
  <si>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</si>
  <si>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</si>
  <si>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</si>
  <si>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</si>
  <si>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</si>
  <si>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</si>
  <si>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</si>
  <si>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</si>
  <si>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</si>
  <si>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</si>
  <si>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</si>
  <si>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</si>
  <si>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</si>
  <si>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</si>
  <si>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</si>
  <si>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</si>
  <si>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</si>
  <si>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</si>
  <si>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</si>
  <si>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</si>
  <si>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</si>
  <si>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</si>
  <si>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</si>
  <si>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</si>
  <si>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</si>
  <si>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</si>
  <si>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</si>
  <si>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</si>
  <si>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</si>
  <si>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</si>
  <si>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</si>
  <si>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</si>
  <si>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</si>
  <si>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</si>
  <si>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</si>
  <si>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</si>
  <si>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</si>
  <si>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</si>
  <si>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</si>
  <si>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</si>
  <si>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</si>
  <si>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</si>
  <si>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</si>
  <si>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</si>
  <si>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</si>
  <si>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</si>
  <si>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</si>
  <si>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</si>
  <si>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</si>
  <si>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</si>
  <si>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</si>
  <si>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</si>
  <si>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</si>
  <si>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</si>
  <si>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</si>
  <si>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</si>
  <si>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</si>
  <si>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</si>
  <si>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</si>
  <si>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</si>
  <si>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</si>
  <si>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</si>
  <si>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</si>
  <si>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</si>
  <si>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</si>
  <si>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</si>
  <si>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</si>
  <si>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</si>
  <si>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</si>
  <si>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</si>
  <si>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</si>
  <si>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</si>
  <si>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</si>
  <si>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</si>
  <si>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</si>
  <si>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</si>
  <si>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</si>
  <si>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</si>
  <si>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</si>
  <si>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</si>
  <si>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</si>
  <si>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</si>
  <si>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</si>
  <si>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</si>
  <si>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</si>
  <si>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</si>
  <si>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</si>
  <si>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</si>
  <si>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</si>
  <si>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</si>
  <si>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</si>
  <si>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</si>
  <si>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</si>
  <si>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</si>
  <si>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</si>
  <si>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</si>
  <si>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</si>
  <si>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</si>
  <si>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</si>
  <si>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</si>
  <si>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</si>
  <si>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</si>
  <si>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</si>
  <si>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</si>
  <si>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</si>
  <si>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</si>
  <si>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</si>
  <si>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</si>
  <si>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</si>
  <si>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</si>
  <si>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</si>
  <si>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</si>
  <si>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</si>
  <si>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</si>
  <si>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</si>
  <si>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</si>
  <si>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</si>
  <si>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</si>
  <si>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</si>
  <si>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</si>
  <si>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</si>
  <si>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</si>
  <si>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</si>
  <si>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</si>
  <si>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</si>
  <si>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</si>
  <si>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</si>
  <si>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</si>
  <si>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</si>
  <si>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</si>
  <si>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</si>
  <si>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</si>
  <si>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</si>
  <si>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</si>
  <si>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</si>
  <si>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</si>
  <si>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</si>
  <si>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</si>
  <si>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</si>
  <si>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</si>
  <si>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</si>
  <si>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</si>
  <si>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</si>
  <si>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</si>
  <si>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</si>
  <si>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</si>
  <si>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</si>
  <si>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</si>
  <si>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</si>
  <si>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</si>
  <si>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</si>
  <si>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</si>
  <si>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</si>
  <si>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</si>
  <si>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</si>
  <si>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</si>
  <si>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</si>
  <si>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</si>
  <si>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</si>
  <si>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</si>
  <si>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</si>
  <si>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</si>
  <si>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</si>
  <si>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</si>
  <si>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</si>
  <si>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</si>
  <si>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</si>
  <si>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</si>
  <si>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</si>
  <si>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</si>
  <si>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</si>
  <si>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</si>
  <si>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</si>
  <si>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</si>
  <si>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</si>
  <si>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</si>
  <si>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</si>
  <si>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</si>
  <si>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</si>
  <si>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</si>
  <si>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</si>
  <si>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</si>
  <si>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</si>
  <si>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</si>
  <si>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</si>
  <si>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</si>
  <si>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</si>
  <si>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</si>
  <si>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</si>
  <si>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</si>
  <si>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</si>
  <si>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</si>
  <si>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</si>
  <si>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</si>
  <si>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</si>
  <si>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</si>
  <si>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</si>
  <si>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</si>
  <si>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</si>
  <si>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</si>
  <si>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</si>
  <si>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</si>
  <si>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</si>
  <si>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</si>
  <si>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</si>
  <si>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</si>
  <si>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</si>
  <si>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</si>
  <si>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</si>
  <si>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</si>
  <si>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</si>
  <si>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</si>
  <si>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</si>
  <si>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</si>
  <si>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</si>
  <si>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</si>
  <si>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</si>
  <si>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</si>
  <si>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</si>
  <si>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</si>
  <si>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</si>
  <si>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</si>
  <si>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</si>
  <si>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</si>
  <si>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</si>
  <si>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</si>
  <si>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</si>
  <si>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</si>
  <si>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</si>
  <si>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</si>
  <si>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</si>
  <si>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</si>
  <si>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</si>
  <si>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</si>
  <si>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</si>
  <si>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</si>
  <si>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</si>
  <si>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</si>
  <si>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</si>
  <si>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</si>
  <si>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</si>
  <si>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</si>
  <si>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</si>
  <si>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</si>
  <si>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</si>
  <si>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</si>
  <si>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</si>
  <si>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</si>
  <si>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</si>
  <si>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</si>
  <si>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</si>
  <si>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</si>
  <si>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</si>
  <si>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</si>
  <si>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</si>
  <si>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</si>
  <si>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</si>
  <si>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</si>
  <si>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</si>
  <si>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</si>
  <si>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</si>
  <si>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</si>
  <si>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</si>
  <si>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</si>
  <si>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</si>
  <si>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</si>
  <si>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</si>
  <si>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</si>
  <si>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</si>
  <si>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</si>
  <si>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</si>
  <si>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</si>
  <si>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</si>
  <si>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</si>
  <si>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</si>
  <si>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</si>
  <si>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</si>
  <si>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</si>
  <si>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</si>
  <si>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</si>
  <si>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</si>
  <si>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</si>
  <si>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</si>
  <si>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</si>
  <si>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</si>
  <si>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</si>
  <si>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</si>
  <si>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</si>
  <si>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</si>
  <si>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</si>
  <si>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</si>
  <si>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</si>
  <si>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</si>
  <si>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</si>
  <si>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</si>
  <si>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</si>
  <si>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</si>
  <si>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</si>
  <si>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</si>
  <si>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</si>
  <si>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</si>
  <si>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</si>
  <si>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</si>
  <si>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</si>
  <si>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</si>
  <si>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</si>
  <si>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</si>
  <si>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</si>
  <si>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</si>
  <si>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</si>
  <si>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</si>
  <si>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</si>
  <si>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</si>
  <si>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</si>
  <si>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</si>
  <si>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</si>
  <si>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</si>
  <si>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</si>
  <si>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</si>
  <si>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</si>
  <si>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</si>
  <si>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</si>
  <si>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</si>
  <si>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</si>
  <si>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</si>
  <si>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</si>
  <si>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</si>
  <si>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</si>
  <si>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</si>
  <si>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</si>
  <si>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</si>
  <si>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</si>
  <si>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</si>
  <si>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</si>
  <si>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</si>
  <si>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</si>
  <si>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</si>
  <si>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</si>
  <si>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</si>
  <si>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</si>
  <si>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</si>
  <si>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</si>
  <si>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</si>
  <si>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</si>
  <si>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</si>
  <si>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</si>
  <si>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</si>
  <si>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</si>
  <si>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</si>
  <si>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</si>
  <si>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</si>
  <si>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</si>
  <si>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</si>
  <si>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</si>
  <si>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</si>
  <si>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</si>
  <si>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</si>
  <si>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</si>
  <si>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</si>
  <si>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</si>
  <si>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</si>
  <si>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</si>
  <si>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</si>
  <si>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</si>
  <si>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</si>
  <si>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</si>
  <si>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</si>
  <si>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</si>
  <si>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</si>
  <si>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</si>
  <si>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</si>
  <si>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</si>
  <si>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</si>
  <si>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</si>
  <si>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</si>
  <si>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</si>
  <si>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</si>
  <si>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</si>
  <si>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</si>
  <si>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</si>
  <si>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</si>
  <si>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</si>
  <si>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</si>
  <si>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</si>
  <si>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</si>
  <si>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</si>
  <si>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</si>
  <si>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</si>
  <si>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</si>
  <si>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</si>
  <si>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</si>
  <si>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</si>
  <si>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</si>
  <si>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</si>
  <si>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</si>
  <si>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</si>
  <si>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</si>
  <si>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</si>
  <si>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</si>
  <si>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</si>
  <si>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</si>
  <si>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</si>
  <si>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</si>
  <si>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</si>
  <si>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</si>
  <si>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</si>
  <si>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</si>
  <si>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</si>
  <si>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</si>
  <si>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</si>
  <si>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</si>
  <si>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</si>
  <si>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</si>
  <si>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</si>
  <si>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</si>
  <si>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</si>
  <si>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</si>
  <si>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</si>
  <si>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</si>
  <si>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</si>
  <si>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</si>
  <si>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</si>
  <si>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</si>
  <si>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</si>
  <si>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</si>
  <si>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</si>
  <si>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</si>
  <si>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</si>
  <si>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</si>
  <si>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</si>
  <si>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</si>
  <si>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</si>
  <si>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</si>
  <si>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</si>
  <si>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</si>
  <si>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</si>
  <si>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</si>
  <si>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</si>
  <si>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</si>
  <si>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</si>
  <si>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</si>
  <si>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</si>
  <si>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</si>
  <si>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</si>
  <si>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</si>
  <si>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</si>
  <si>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</si>
  <si>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</si>
  <si>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</si>
  <si>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</si>
  <si>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</si>
  <si>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</si>
  <si>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</si>
  <si>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</si>
  <si>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</si>
  <si>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</si>
  <si>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</si>
  <si>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</si>
  <si>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</si>
  <si>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</si>
  <si>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</si>
  <si>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</si>
  <si>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</si>
  <si>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</si>
  <si>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</si>
  <si>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</si>
  <si>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</si>
  <si>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</si>
  <si>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</si>
  <si>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</si>
  <si>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</si>
  <si>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</si>
  <si>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</si>
  <si>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</si>
  <si>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</si>
  <si>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</si>
  <si>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</si>
  <si>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</si>
  <si>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</si>
  <si>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</si>
  <si>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</si>
  <si>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</si>
  <si>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</si>
  <si>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</si>
  <si>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</si>
  <si>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</si>
  <si>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</si>
  <si>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</si>
  <si>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</si>
  <si>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</si>
  <si>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</si>
  <si>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</si>
  <si>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</si>
  <si>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</si>
  <si>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</si>
  <si>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</si>
  <si>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</si>
  <si>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</si>
  <si>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</si>
  <si>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</si>
  <si>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</si>
  <si>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</si>
  <si>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</si>
  <si>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</si>
  <si>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</si>
  <si>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</si>
  <si>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</si>
  <si>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</si>
  <si>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</si>
  <si>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</si>
  <si>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</si>
  <si>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</si>
  <si>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</si>
  <si>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</si>
  <si>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</si>
  <si>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</si>
  <si>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</si>
  <si>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</si>
  <si>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</si>
  <si>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</si>
  <si>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</si>
  <si>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</si>
  <si>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</si>
  <si>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</si>
  <si>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</si>
  <si>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</si>
  <si>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</si>
  <si>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</si>
  <si>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</si>
  <si>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</si>
  <si>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</si>
  <si>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</si>
  <si>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</si>
  <si>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</si>
  <si>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</si>
  <si>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</si>
  <si>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</si>
  <si>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</si>
  <si>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</si>
  <si>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</si>
  <si>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</si>
  <si>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</si>
  <si>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</si>
  <si>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</si>
  <si>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</si>
  <si>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</si>
  <si>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</si>
  <si>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</si>
  <si>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</si>
  <si>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</si>
  <si>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</si>
  <si>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</si>
  <si>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</si>
  <si>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</si>
  <si>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</si>
  <si>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</si>
  <si>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</si>
  <si>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</si>
  <si>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</si>
  <si>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</si>
  <si>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</si>
  <si>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</si>
  <si>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</si>
  <si>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</si>
  <si>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</si>
  <si>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</si>
  <si>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</si>
  <si>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</si>
  <si>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</si>
  <si>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</si>
  <si>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</si>
  <si>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</si>
  <si>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</si>
  <si>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</si>
  <si>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</si>
  <si>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</si>
  <si>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</si>
  <si>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</si>
  <si>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</si>
  <si>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</si>
  <si>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</si>
  <si>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</si>
  <si>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</si>
  <si>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</si>
  <si>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</si>
  <si>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</si>
  <si>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</si>
  <si>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</si>
  <si>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</si>
  <si>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</si>
  <si>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</si>
  <si>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</si>
  <si>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</si>
  <si>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</si>
  <si>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</si>
  <si>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</si>
  <si>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</si>
  <si>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</si>
  <si>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</si>
  <si>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</si>
  <si>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</si>
  <si>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</si>
  <si>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</si>
  <si>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</si>
  <si>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</si>
  <si>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</si>
  <si>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</si>
  <si>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</si>
  <si>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</si>
  <si>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</si>
  <si>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</si>
  <si>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</si>
  <si>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</si>
  <si>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</si>
  <si>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</si>
  <si>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</si>
  <si>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</si>
  <si>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</si>
  <si>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</si>
  <si>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</si>
  <si>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</si>
  <si>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</si>
  <si>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</si>
  <si>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</si>
  <si>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</si>
  <si>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</si>
  <si>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</si>
  <si>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</si>
  <si>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</si>
  <si>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</si>
  <si>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</si>
  <si>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</si>
  <si>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</si>
  <si>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</si>
  <si>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</si>
  <si>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</si>
  <si>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</si>
  <si>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</si>
  <si>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</si>
  <si>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</si>
  <si>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</si>
  <si>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</si>
  <si>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</si>
  <si>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</si>
  <si>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</si>
  <si>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</si>
  <si>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</si>
  <si>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</si>
  <si>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</si>
  <si>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</si>
  <si>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</si>
  <si>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</si>
  <si>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</si>
  <si>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</si>
  <si>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</si>
  <si>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</si>
  <si>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</si>
  <si>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</si>
  <si>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</si>
  <si>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</si>
  <si>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</si>
  <si>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</si>
  <si>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</si>
  <si>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</si>
  <si>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</si>
  <si>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</si>
  <si>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</si>
  <si>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</si>
  <si>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</si>
  <si>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</si>
  <si>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</si>
  <si>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</si>
  <si>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</si>
  <si>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</si>
  <si>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</si>
  <si>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</si>
  <si>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</si>
  <si>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</si>
  <si>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</si>
  <si>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</si>
  <si>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</si>
  <si>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</si>
  <si>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</si>
  <si>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</si>
  <si>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</si>
  <si>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</si>
  <si>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</si>
  <si>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</si>
  <si>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</si>
  <si>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</si>
  <si>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</si>
  <si>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</si>
  <si>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</si>
  <si>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</si>
  <si>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</si>
  <si>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</si>
  <si>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</si>
  <si>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</si>
  <si>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</si>
  <si>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</si>
  <si>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</si>
  <si>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</si>
  <si>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</si>
  <si>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</si>
  <si>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</si>
  <si>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</si>
  <si>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</si>
  <si>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</si>
  <si>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</si>
  <si>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</si>
  <si>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</si>
  <si>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</si>
  <si>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</si>
  <si>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</si>
  <si>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</si>
  <si>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</si>
  <si>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</si>
  <si>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</si>
  <si>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</si>
  <si>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</si>
  <si>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</si>
  <si>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</si>
  <si>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</si>
  <si>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</si>
  <si>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</si>
  <si>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</si>
  <si>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</si>
  <si>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</si>
  <si>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</si>
  <si>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</si>
  <si>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</si>
  <si>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</si>
  <si>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</si>
  <si>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</si>
  <si>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</si>
  <si>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</si>
  <si>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</si>
  <si>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</si>
  <si>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</si>
  <si>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</si>
  <si>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</si>
  <si>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</si>
  <si>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</si>
  <si>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</si>
  <si>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</si>
  <si>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</si>
  <si>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</si>
  <si>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</si>
  <si>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</si>
  <si>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</si>
  <si>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</si>
  <si>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</si>
  <si>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</si>
  <si>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</si>
  <si>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</si>
  <si>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</si>
  <si>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</si>
  <si>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</si>
  <si>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</si>
  <si>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</si>
  <si>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</si>
  <si>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</si>
  <si>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</si>
  <si>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</si>
  <si>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</si>
  <si>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</si>
  <si>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</si>
  <si>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</si>
  <si>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</si>
  <si>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</si>
  <si>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</si>
  <si>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</si>
  <si>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</si>
  <si>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</si>
  <si>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</si>
  <si>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</si>
  <si>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</si>
  <si>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</si>
  <si>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</si>
  <si>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</si>
  <si>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</si>
  <si>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</si>
  <si>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</si>
  <si>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</si>
  <si>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</si>
  <si>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</si>
  <si>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</si>
  <si>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</si>
  <si>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</si>
  <si>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</si>
  <si>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</si>
  <si>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</si>
  <si>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</si>
  <si>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</si>
  <si>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</si>
  <si>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</si>
  <si>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</si>
  <si>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</si>
  <si>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</si>
  <si>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</si>
  <si>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</si>
  <si>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</si>
  <si>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</si>
  <si>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</si>
  <si>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</si>
  <si>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</si>
  <si>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</si>
  <si>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</si>
  <si>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</si>
  <si>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</si>
  <si>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</si>
  <si>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</si>
  <si>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</si>
  <si>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</si>
  <si>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</si>
  <si>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</si>
  <si>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</si>
  <si>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</si>
  <si>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</si>
  <si>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</si>
  <si>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</si>
  <si>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</si>
  <si>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</si>
  <si>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</si>
  <si>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</si>
  <si>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</si>
  <si>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</si>
  <si>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</si>
  <si>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</si>
  <si>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</si>
  <si>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</si>
  <si>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</si>
  <si>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</si>
  <si>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</si>
  <si>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</si>
  <si>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</si>
  <si>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</si>
  <si>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</si>
  <si>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</si>
  <si>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</si>
  <si>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</si>
  <si>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</si>
  <si>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</si>
  <si>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</si>
  <si>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</si>
  <si>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</si>
  <si>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</si>
  <si>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</si>
  <si>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</si>
  <si>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</si>
  <si>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</si>
  <si>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</si>
  <si>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</si>
  <si>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</si>
  <si>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</si>
  <si>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</si>
  <si>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</si>
  <si>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</si>
  <si>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</si>
  <si>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</si>
  <si>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</si>
  <si>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</si>
  <si>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</si>
  <si>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</si>
  <si>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</si>
  <si>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</si>
  <si>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</si>
  <si>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</si>
  <si>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</si>
  <si>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</si>
  <si>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</si>
  <si>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</si>
  <si>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</si>
  <si>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</si>
  <si>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</si>
  <si>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</si>
  <si>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</si>
  <si>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</si>
  <si>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</si>
  <si>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</si>
  <si>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</si>
  <si>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</si>
  <si>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</si>
  <si>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</si>
  <si>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</si>
  <si>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</si>
  <si>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</si>
  <si>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</si>
  <si>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</si>
  <si>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</si>
  <si>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</si>
  <si>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</si>
  <si>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</si>
  <si>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</si>
  <si>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</si>
  <si>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</si>
  <si>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</si>
  <si>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</si>
  <si>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</si>
  <si>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</si>
  <si>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</si>
  <si>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</si>
  <si>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</si>
  <si>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</si>
  <si>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</si>
  <si>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</si>
  <si>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</si>
  <si>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</si>
  <si>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</si>
  <si>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</si>
  <si>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</si>
  <si>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</si>
  <si>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</si>
  <si>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</si>
  <si>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</si>
  <si>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</si>
  <si>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</si>
  <si>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</si>
  <si>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</si>
  <si>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</si>
  <si>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</si>
  <si>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</si>
  <si>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</si>
  <si>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</si>
  <si>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</si>
  <si>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</si>
  <si>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</si>
  <si>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</si>
  <si>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</si>
  <si>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</si>
  <si>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</si>
  <si>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</si>
  <si>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</si>
  <si>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</si>
  <si>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</si>
  <si>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</si>
  <si>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</si>
  <si>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</si>
  <si>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</si>
  <si>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</si>
  <si>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</si>
  <si>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</si>
  <si>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</si>
  <si>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</si>
  <si>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</si>
  <si>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</si>
  <si>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</si>
  <si>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</si>
  <si>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</si>
  <si>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</si>
  <si>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</si>
  <si>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</si>
  <si>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</si>
  <si>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</si>
  <si>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</si>
  <si>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</si>
  <si>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</si>
  <si>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</si>
  <si>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</si>
  <si>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</si>
  <si>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</si>
  <si>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</si>
  <si>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</si>
  <si>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</si>
  <si>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</si>
  <si>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</si>
  <si>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</si>
  <si>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</si>
  <si>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</si>
  <si>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</si>
  <si>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</si>
  <si>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</si>
  <si>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</si>
  <si>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</si>
  <si>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</si>
  <si>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</si>
  <si>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</si>
  <si>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</si>
  <si>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</si>
  <si>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</si>
  <si>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</si>
  <si>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</si>
  <si>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</si>
  <si>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</si>
  <si>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</si>
  <si>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</si>
  <si>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</si>
  <si>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</si>
  <si>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</si>
  <si>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</si>
  <si>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</si>
  <si>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</si>
  <si>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</si>
  <si>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</si>
  <si>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</si>
  <si>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</si>
  <si>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</si>
  <si>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</si>
  <si>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</si>
  <si>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</si>
  <si>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</si>
  <si>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</si>
  <si>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</si>
  <si>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</si>
  <si>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</si>
  <si>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</si>
  <si>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</si>
  <si>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</si>
  <si>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</si>
  <si>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</si>
  <si>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</si>
  <si>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</si>
  <si>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</si>
  <si>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</si>
  <si>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</si>
  <si>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</si>
  <si>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</si>
  <si>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</si>
  <si>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</si>
  <si>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</si>
  <si>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</si>
  <si>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</si>
  <si>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</si>
  <si>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</si>
  <si>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</si>
  <si>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</si>
  <si>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</si>
  <si>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</si>
  <si>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</si>
  <si>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</si>
  <si>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</si>
  <si>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</si>
  <si>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</si>
  <si>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</si>
  <si>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</si>
  <si>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</si>
  <si>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</si>
  <si>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</si>
  <si>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</si>
  <si>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</si>
  <si>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</si>
  <si>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</si>
  <si>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</si>
  <si>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</si>
  <si>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</si>
  <si>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</si>
  <si>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</si>
  <si>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</si>
  <si>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</si>
  <si>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</si>
  <si>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</si>
  <si>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</si>
  <si>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</si>
  <si>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</si>
  <si>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</si>
  <si>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</si>
  <si>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</si>
  <si>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</si>
  <si>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</si>
  <si>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</si>
  <si>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</si>
  <si>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</si>
  <si>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</si>
  <si>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</si>
  <si>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</si>
  <si>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</si>
  <si>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</si>
  <si>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</si>
  <si>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</si>
  <si>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</si>
  <si>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</si>
  <si>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</si>
  <si>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</si>
  <si>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</si>
  <si>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</si>
  <si>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</si>
  <si>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</si>
  <si>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</si>
  <si>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</si>
  <si>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</si>
  <si>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</si>
  <si>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</si>
  <si>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</si>
  <si>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</si>
  <si>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</si>
  <si>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</si>
  <si>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</si>
  <si>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</si>
  <si>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</si>
  <si>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</si>
  <si>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</si>
  <si>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</si>
  <si>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</si>
  <si>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</si>
  <si>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</si>
  <si>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</si>
  <si>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</si>
  <si>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</si>
  <si>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</si>
  <si>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</si>
  <si>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</si>
  <si>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</si>
  <si>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</si>
  <si>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</si>
  <si>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</si>
  <si>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</si>
  <si>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</si>
  <si>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</si>
  <si>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</si>
  <si>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</si>
  <si>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</si>
  <si>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</si>
  <si>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</si>
  <si>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</si>
  <si>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</si>
  <si>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</si>
  <si>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</si>
  <si>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</si>
  <si>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</si>
  <si>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</si>
  <si>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</si>
  <si>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</si>
  <si>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</si>
  <si>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</si>
  <si>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</si>
  <si>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</si>
  <si>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</si>
  <si>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</si>
  <si>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</si>
  <si>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</si>
  <si>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</si>
  <si>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</si>
  <si>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</si>
  <si>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</si>
  <si>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</si>
  <si>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</si>
  <si>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</si>
  <si>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</si>
  <si>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</si>
  <si>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</si>
  <si>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</si>
  <si>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</si>
  <si>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</si>
  <si>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</si>
  <si>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</si>
  <si>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</si>
  <si>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</si>
  <si>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</si>
  <si>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</si>
  <si>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</si>
  <si>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</si>
  <si>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</si>
  <si>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</si>
  <si>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</si>
  <si>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</si>
  <si>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</si>
  <si>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</si>
  <si>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</si>
  <si>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</si>
  <si>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</si>
  <si>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</si>
  <si>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</si>
  <si>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</si>
  <si>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</si>
  <si>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</si>
  <si>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</si>
  <si>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</si>
  <si>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</si>
  <si>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</si>
  <si>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</si>
  <si>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</si>
  <si>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</si>
  <si>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</si>
  <si>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</si>
  <si>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</si>
  <si>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</si>
  <si>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</si>
  <si>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</si>
  <si>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</si>
  <si>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</si>
  <si>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</si>
  <si>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</si>
  <si>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</si>
  <si>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</si>
  <si>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</si>
  <si>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</si>
  <si>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</si>
  <si>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</si>
  <si>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</si>
  <si>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</si>
  <si>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</si>
  <si>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</si>
  <si>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</si>
  <si>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</si>
  <si>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</si>
  <si>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</si>
  <si>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</si>
  <si>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</si>
  <si>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</si>
  <si>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</si>
  <si>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</si>
  <si>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</si>
  <si>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</si>
  <si>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</si>
  <si>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</si>
  <si>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</si>
  <si>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</si>
  <si>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</si>
  <si>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</si>
  <si>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</si>
  <si>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</si>
  <si>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</si>
  <si>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</si>
  <si>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</si>
  <si>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</si>
  <si>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</si>
  <si>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</si>
  <si>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</si>
  <si>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</si>
  <si>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</si>
  <si>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</si>
  <si>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</si>
  <si>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</si>
  <si>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</si>
  <si>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</si>
  <si>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</si>
  <si>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</si>
  <si>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</si>
  <si>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</si>
  <si>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</si>
  <si>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</si>
  <si>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</si>
  <si>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</si>
  <si>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</si>
  <si>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</si>
  <si>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</si>
  <si>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</si>
  <si>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</si>
  <si>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</si>
  <si>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</si>
  <si>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</si>
  <si>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</si>
  <si>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</si>
  <si>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</si>
  <si>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</si>
  <si>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</si>
  <si>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</si>
  <si>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</si>
  <si>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</si>
  <si>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</si>
  <si>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</si>
  <si>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</si>
  <si>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</si>
  <si>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</si>
  <si>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</si>
  <si>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</si>
  <si>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</si>
  <si>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</si>
  <si>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</si>
  <si>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</si>
  <si>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</si>
  <si>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</si>
  <si>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</si>
  <si>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</si>
  <si>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</si>
  <si>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</si>
  <si>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</si>
  <si>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</si>
  <si>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</si>
  <si>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</si>
  <si>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</si>
  <si>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</si>
  <si>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</si>
  <si>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</si>
  <si>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</si>
  <si>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</si>
  <si>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</si>
  <si>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</si>
  <si>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</si>
  <si>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</si>
  <si>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</si>
  <si>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</si>
  <si>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</si>
  <si>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</si>
  <si>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</si>
  <si>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</si>
  <si>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</si>
  <si>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</si>
  <si>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</si>
  <si>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</si>
  <si>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</si>
  <si>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</si>
  <si>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</si>
  <si>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</si>
  <si>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</si>
  <si>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</si>
  <si>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</si>
  <si>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</si>
  <si>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</si>
  <si>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</si>
  <si>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</si>
  <si>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</si>
  <si>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</si>
  <si>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</si>
  <si>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</si>
  <si>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</si>
  <si>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</si>
  <si>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</si>
  <si>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</si>
  <si>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</si>
  <si>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</si>
  <si>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</si>
  <si>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</si>
  <si>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</si>
  <si>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</si>
  <si>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</si>
  <si>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</si>
  <si>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</si>
  <si>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</si>
  <si>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</si>
  <si>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</si>
  <si>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</si>
  <si>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</si>
  <si>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</si>
  <si>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</si>
  <si>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</si>
  <si>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</si>
  <si>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</si>
  <si>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</si>
  <si>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</si>
  <si>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</si>
  <si>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</si>
  <si>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</si>
  <si>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</si>
  <si>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</si>
  <si>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</si>
  <si>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</si>
  <si>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</si>
  <si>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</si>
  <si>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</si>
  <si>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</si>
  <si>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</si>
  <si>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</si>
  <si>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</si>
  <si>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</si>
  <si>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</si>
  <si>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</si>
  <si>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</si>
  <si>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</si>
  <si>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</si>
  <si>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</si>
  <si>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</si>
  <si>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</si>
  <si>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</si>
  <si>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</si>
  <si>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</si>
  <si>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</si>
  <si>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</si>
  <si>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</si>
  <si>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</si>
  <si>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</si>
  <si>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</si>
  <si>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</si>
  <si>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</si>
  <si>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</si>
  <si>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</si>
  <si>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</si>
  <si>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</si>
  <si>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</si>
  <si>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</si>
  <si>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</si>
  <si>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</si>
  <si>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</si>
  <si>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</si>
  <si>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</si>
  <si>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</si>
  <si>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</si>
  <si>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</si>
  <si>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</si>
  <si>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</si>
  <si>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</si>
  <si>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</si>
  <si>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</si>
  <si>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</si>
  <si>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</si>
  <si>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</si>
  <si>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</si>
  <si>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</si>
  <si>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</si>
  <si>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</si>
  <si>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</si>
  <si>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</si>
  <si>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</si>
  <si>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</si>
  <si>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</si>
  <si>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</si>
  <si>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</si>
  <si>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</si>
  <si>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</si>
  <si>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</si>
  <si>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</si>
  <si>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</si>
  <si>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</si>
  <si>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</si>
  <si>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</si>
  <si>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</si>
  <si>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</si>
  <si>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</si>
  <si>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</si>
  <si>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</si>
  <si>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</si>
  <si>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</si>
  <si>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</si>
  <si>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</si>
  <si>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</si>
  <si>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</si>
  <si>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</si>
  <si>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</si>
  <si>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</si>
  <si>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</si>
  <si>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</si>
  <si>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</si>
  <si>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</si>
  <si>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</si>
  <si>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</si>
  <si>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</si>
  <si>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</si>
  <si>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</si>
  <si>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</si>
  <si>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</si>
  <si>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</si>
  <si>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</si>
  <si>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</si>
  <si>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</si>
  <si>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</si>
  <si>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</si>
  <si>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</si>
  <si>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</si>
  <si>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</si>
  <si>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</si>
  <si>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</si>
  <si>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</si>
  <si>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</si>
  <si>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</si>
  <si>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</si>
  <si>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</si>
  <si>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</si>
  <si>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</si>
  <si>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</si>
  <si>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</si>
  <si>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</si>
  <si>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</si>
  <si>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</si>
  <si>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</si>
  <si>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</si>
  <si>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</si>
  <si>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</si>
  <si>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</si>
  <si>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</si>
  <si>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</si>
  <si>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</si>
  <si>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</si>
  <si>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</si>
  <si>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</si>
  <si>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</si>
  <si>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</si>
  <si>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</si>
  <si>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</si>
  <si>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</si>
  <si>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</si>
  <si>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</si>
  <si>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</si>
  <si>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</si>
  <si>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</si>
  <si>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</si>
  <si>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</si>
  <si>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</si>
  <si>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</si>
  <si>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</si>
  <si>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</si>
  <si>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</si>
  <si>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</si>
  <si>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</si>
  <si>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</si>
  <si>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</si>
  <si>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</si>
  <si>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</si>
  <si>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</si>
  <si>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</si>
  <si>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</si>
  <si>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</si>
  <si>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</si>
  <si>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</si>
  <si>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</si>
  <si>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</si>
  <si>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</si>
  <si>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</si>
  <si>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</si>
  <si>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</si>
  <si>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</si>
  <si>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</si>
  <si>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</si>
  <si>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</si>
  <si>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</si>
  <si>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</si>
  <si>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</si>
  <si>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</si>
  <si>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</si>
  <si>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</si>
  <si>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</si>
  <si>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</si>
  <si>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</si>
  <si>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</si>
  <si>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</si>
  <si>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</si>
  <si>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</si>
  <si>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</si>
  <si>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</si>
  <si>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</si>
  <si>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</si>
  <si>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</si>
  <si>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</si>
  <si>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</si>
  <si>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</si>
  <si>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</si>
  <si>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</si>
  <si>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</si>
  <si>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</si>
  <si>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</si>
  <si>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</si>
  <si>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</si>
  <si>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</si>
  <si>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</si>
  <si>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</si>
  <si>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</si>
  <si>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</si>
  <si>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</si>
  <si>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</si>
  <si>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</si>
  <si>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</si>
  <si>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</si>
  <si>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</si>
  <si>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</si>
  <si>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</si>
  <si>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</si>
  <si>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</si>
  <si>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</si>
  <si>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</si>
  <si>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</si>
  <si>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</si>
  <si>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</si>
  <si>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</si>
  <si>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</si>
  <si>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</si>
  <si>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</si>
  <si>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</si>
  <si>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</si>
  <si>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</si>
  <si>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</si>
  <si>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</si>
  <si>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</si>
  <si>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</si>
  <si>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</si>
  <si>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</si>
  <si>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</si>
  <si>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</si>
  <si>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</si>
  <si>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</si>
  <si>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</si>
  <si>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</si>
  <si>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</si>
  <si>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</si>
  <si>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</si>
  <si>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</si>
  <si>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</si>
  <si>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</si>
  <si>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</si>
  <si>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</si>
  <si>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</si>
  <si>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</si>
  <si>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</si>
  <si>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</si>
  <si>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</si>
  <si>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</si>
  <si>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</si>
  <si>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</si>
  <si>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</si>
  <si>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</si>
  <si>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</si>
  <si>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</si>
  <si>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</si>
  <si>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</si>
  <si>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</si>
  <si>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</si>
  <si>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</si>
  <si>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</si>
  <si>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</si>
  <si>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</si>
  <si>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</si>
  <si>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</si>
  <si>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</si>
  <si>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</si>
  <si>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</si>
  <si>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</si>
  <si>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</si>
  <si>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</si>
  <si>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</si>
  <si>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</si>
  <si>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</si>
  <si>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</si>
  <si>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</si>
  <si>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</si>
  <si>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</si>
  <si>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</si>
  <si>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</si>
  <si>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</si>
  <si>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</si>
  <si>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</si>
  <si>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</si>
  <si>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</si>
  <si>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</si>
  <si>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</si>
  <si>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</si>
  <si>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</si>
  <si>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</si>
  <si>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</si>
  <si>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</si>
  <si>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</si>
  <si>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</si>
  <si>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</si>
  <si>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</si>
  <si>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</si>
  <si>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</si>
  <si>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</si>
  <si>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</si>
  <si>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</si>
  <si>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</si>
  <si>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</si>
  <si>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</si>
  <si>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</si>
  <si>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</si>
  <si>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</si>
  <si>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</si>
  <si>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</si>
  <si>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</si>
  <si>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</si>
  <si>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</si>
  <si>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</si>
  <si>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</si>
  <si>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</si>
  <si>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</si>
  <si>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</si>
  <si>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</si>
  <si>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</si>
  <si>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</si>
  <si>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</si>
  <si>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</si>
  <si>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</si>
  <si>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</si>
  <si>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</si>
  <si>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</si>
  <si>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</si>
  <si>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</si>
  <si>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</si>
  <si>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</si>
  <si>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</si>
  <si>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</si>
  <si>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</si>
  <si>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</si>
  <si>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</si>
  <si>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</si>
  <si>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</si>
  <si>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</si>
  <si>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</si>
  <si>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</si>
  <si>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</si>
  <si>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</si>
  <si>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</si>
  <si>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</si>
  <si>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</si>
  <si>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</si>
  <si>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</si>
  <si>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</si>
  <si>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</si>
  <si>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</si>
  <si>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</si>
  <si>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</si>
  <si>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</si>
  <si>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</si>
  <si>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</si>
  <si>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</si>
  <si>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</si>
  <si>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</si>
  <si>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</si>
  <si>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</si>
  <si>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</si>
  <si>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</si>
  <si>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</si>
  <si>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</si>
  <si>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</si>
  <si>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</si>
  <si>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</si>
  <si>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</si>
  <si>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</si>
  <si>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</si>
  <si>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</si>
  <si>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</si>
  <si>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</si>
  <si>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</si>
  <si>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</si>
  <si>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</si>
  <si>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</si>
  <si>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</si>
  <si>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</si>
  <si>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</si>
  <si>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</si>
  <si>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</si>
  <si>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</si>
  <si>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</si>
  <si>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</si>
  <si>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</si>
  <si>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</si>
  <si>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</si>
  <si>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</si>
  <si>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</si>
  <si>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</si>
  <si>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</si>
  <si>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</si>
  <si>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</si>
  <si>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</si>
  <si>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</si>
  <si>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</si>
  <si>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</si>
  <si>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</si>
  <si>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</si>
  <si>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</si>
  <si>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</si>
  <si>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</si>
  <si>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</si>
  <si>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</si>
  <si>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</si>
  <si>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</si>
  <si>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</si>
  <si>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</si>
  <si>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</si>
  <si>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</si>
  <si>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</si>
  <si>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</si>
  <si>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</si>
  <si>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</si>
  <si>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</si>
  <si>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</si>
  <si>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</si>
  <si>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</si>
  <si>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</si>
  <si>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</si>
  <si>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</si>
  <si>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</si>
  <si>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</si>
  <si>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</si>
  <si>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</si>
  <si>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</si>
  <si>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</si>
  <si>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</si>
  <si>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</si>
  <si>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</si>
  <si>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</si>
  <si>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</si>
  <si>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</si>
  <si>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</si>
  <si>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</si>
  <si>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</si>
  <si>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</si>
  <si>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</si>
  <si>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</si>
  <si>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</si>
  <si>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</si>
  <si>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</si>
  <si>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</si>
  <si>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</si>
  <si>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</si>
  <si>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</si>
  <si>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</si>
  <si>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</si>
  <si>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</si>
  <si>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</si>
  <si>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</si>
  <si>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</si>
  <si>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</si>
  <si>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</si>
  <si>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</si>
  <si>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</si>
  <si>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</si>
  <si>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</si>
  <si>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</si>
  <si>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</si>
  <si>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</si>
  <si>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</si>
  <si>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</si>
  <si>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</si>
  <si>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</si>
  <si>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</si>
  <si>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</si>
  <si>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</si>
  <si>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</si>
  <si>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</si>
  <si>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</si>
  <si>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</si>
  <si>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</si>
  <si>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</si>
  <si>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</si>
  <si>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</si>
  <si>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</si>
  <si>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</si>
  <si>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</si>
  <si>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</si>
  <si>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</si>
  <si>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</si>
  <si>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</si>
  <si>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</si>
  <si>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</si>
  <si>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</si>
  <si>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</si>
  <si>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</si>
  <si>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</si>
  <si>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</si>
  <si>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</si>
  <si>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</si>
  <si>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</si>
  <si>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</si>
  <si>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</si>
  <si>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</si>
  <si>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</si>
  <si>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</si>
  <si>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</si>
  <si>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</si>
  <si>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</si>
  <si>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</si>
  <si>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</si>
  <si>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</si>
  <si>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</si>
  <si>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</si>
  <si>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</si>
  <si>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</si>
  <si>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</si>
  <si>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</si>
  <si>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</si>
  <si>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</si>
  <si>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</si>
  <si>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</si>
  <si>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</si>
  <si>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</si>
  <si>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</si>
  <si>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</si>
  <si>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</si>
  <si>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</si>
  <si>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</si>
  <si>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</si>
  <si>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</si>
  <si>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</si>
  <si>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</si>
  <si>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</si>
  <si>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</si>
  <si>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</si>
  <si>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</si>
  <si>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</si>
  <si>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</si>
  <si>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</si>
  <si>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</si>
  <si>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</si>
  <si>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</si>
  <si>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</si>
  <si>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</si>
  <si>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</si>
  <si>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</si>
  <si>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</si>
  <si>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</si>
  <si>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</si>
  <si>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</si>
  <si>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</si>
  <si>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</si>
  <si>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</si>
  <si>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</si>
  <si>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</si>
  <si>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</si>
  <si>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</si>
  <si>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</si>
  <si>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</si>
  <si>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</si>
  <si>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</si>
  <si>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</si>
  <si>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</si>
  <si>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</si>
  <si>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</si>
  <si>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</si>
  <si>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</si>
  <si>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</si>
  <si>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</si>
  <si>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</si>
  <si>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</si>
  <si>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</si>
  <si>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</si>
  <si>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</si>
  <si>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</si>
  <si>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</si>
  <si>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</si>
  <si>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</si>
  <si>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</si>
  <si>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</si>
  <si>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</si>
  <si>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</si>
  <si>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</si>
  <si>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</si>
  <si>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</si>
  <si>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</si>
  <si>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</si>
  <si>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</si>
  <si>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</si>
  <si>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</si>
  <si>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</si>
  <si>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</si>
  <si>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</si>
  <si>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</si>
  <si>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</si>
  <si>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</si>
  <si>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</si>
  <si>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</si>
  <si>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</si>
  <si>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</si>
  <si>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</si>
  <si>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</si>
  <si>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</si>
  <si>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</si>
  <si>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</si>
  <si>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</si>
  <si>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</si>
  <si>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</si>
  <si>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</si>
  <si>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</si>
  <si>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</si>
  <si>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</si>
  <si>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</si>
  <si>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</si>
  <si>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</si>
  <si>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</si>
  <si>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</si>
  <si>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</si>
  <si>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</si>
  <si>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</si>
  <si>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</si>
  <si>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</si>
  <si>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</si>
  <si>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</si>
  <si>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</si>
  <si>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</si>
  <si>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</si>
  <si>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</si>
  <si>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</si>
  <si>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</si>
  <si>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</si>
  <si>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</si>
  <si>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</si>
  <si>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</si>
  <si>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</si>
  <si>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</si>
  <si>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</si>
  <si>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</si>
  <si>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</si>
  <si>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</si>
  <si>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</si>
  <si>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</si>
  <si>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</si>
  <si>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</si>
  <si>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</si>
  <si>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</si>
  <si>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</si>
  <si>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</si>
  <si>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</si>
  <si>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</si>
  <si>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</si>
  <si>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</si>
  <si>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</si>
  <si>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</si>
  <si>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</si>
  <si>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</si>
  <si>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</si>
  <si>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</si>
  <si>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</si>
  <si>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</si>
  <si>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</si>
  <si>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</si>
  <si>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</si>
  <si>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</si>
  <si>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</si>
  <si>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</si>
  <si>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</si>
  <si>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</si>
  <si>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</si>
  <si>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</si>
  <si>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</si>
  <si>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</si>
  <si>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</si>
  <si>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</si>
  <si>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</si>
  <si>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</si>
  <si>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</si>
  <si>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</si>
  <si>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</si>
  <si>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</si>
  <si>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</si>
  <si>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</si>
  <si>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</si>
  <si>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</si>
  <si>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</si>
  <si>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</si>
  <si>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</si>
  <si>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</si>
  <si>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</si>
  <si>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</si>
  <si>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</si>
  <si>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</si>
  <si>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</si>
  <si>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</si>
  <si>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</si>
  <si>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</si>
  <si>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</si>
  <si>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</si>
  <si>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</si>
  <si>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</si>
  <si>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</si>
  <si>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</si>
  <si>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</si>
  <si>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</si>
  <si>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</si>
  <si>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</si>
  <si>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</si>
  <si>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</si>
  <si>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</si>
  <si>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</si>
  <si>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</si>
  <si>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</si>
  <si>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</si>
  <si>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</si>
  <si>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</si>
  <si>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</si>
  <si>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</si>
  <si>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</si>
  <si>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</si>
  <si>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</si>
  <si>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</si>
  <si>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</si>
  <si>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</si>
  <si>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</si>
  <si>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</si>
  <si>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</si>
  <si>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</si>
  <si>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</si>
  <si>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</si>
  <si>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</si>
  <si>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</si>
  <si>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</si>
  <si>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</si>
  <si>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</si>
  <si>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</si>
  <si>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</si>
  <si>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</si>
  <si>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</si>
  <si>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</si>
  <si>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</si>
  <si>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</si>
  <si>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</si>
  <si>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</si>
  <si>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</si>
  <si>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</si>
  <si>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</si>
  <si>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</si>
  <si>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</si>
  <si>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</si>
  <si>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</si>
  <si>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</si>
  <si>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</si>
  <si>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</si>
  <si>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</si>
  <si>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</si>
  <si>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</si>
  <si>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</si>
  <si>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</si>
  <si>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</si>
  <si>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</si>
  <si>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</si>
  <si>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</si>
  <si>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</si>
  <si>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</si>
  <si>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</si>
  <si>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</si>
  <si>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</si>
  <si>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</si>
  <si>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</si>
  <si>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</si>
  <si>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</si>
  <si>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</si>
  <si>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</si>
  <si>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</si>
  <si>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</si>
  <si>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</si>
  <si>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</si>
  <si>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</si>
  <si>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</si>
  <si>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</si>
  <si>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</si>
  <si>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</si>
  <si>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</si>
  <si>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</si>
  <si>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</si>
  <si>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</si>
  <si>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</si>
  <si>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</si>
  <si>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</si>
  <si>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</si>
  <si>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</si>
  <si>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</si>
  <si>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</si>
  <si>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</si>
  <si>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</si>
  <si>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</si>
  <si>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</si>
  <si>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</si>
  <si>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</si>
  <si>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</si>
  <si>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</si>
  <si>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</si>
  <si>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</si>
  <si>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</si>
  <si>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</si>
  <si>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</si>
  <si>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</si>
  <si>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</si>
  <si>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</si>
  <si>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</si>
  <si>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</si>
  <si>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</si>
  <si>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</si>
  <si>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</si>
  <si>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</si>
  <si>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</si>
  <si>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</si>
  <si>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</si>
  <si>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</si>
  <si>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</si>
  <si>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</si>
  <si>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</si>
  <si>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</si>
  <si>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</si>
  <si>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</si>
  <si>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</si>
  <si>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</si>
  <si>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</si>
  <si>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</si>
  <si>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</si>
  <si>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</si>
  <si>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</si>
  <si>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</si>
  <si>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</si>
  <si>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</si>
  <si>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</si>
  <si>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</si>
  <si>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</si>
  <si>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</si>
  <si>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</si>
  <si>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</si>
  <si>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</si>
  <si>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</si>
  <si>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</si>
  <si>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</si>
  <si>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</si>
  <si>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</si>
  <si>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</si>
  <si>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</si>
  <si>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</si>
  <si>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</si>
  <si>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</si>
  <si>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</si>
  <si>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</si>
  <si>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</si>
  <si>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</si>
  <si>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</si>
  <si>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</si>
  <si>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</si>
  <si>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</si>
  <si>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</si>
  <si>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</si>
  <si>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</si>
  <si>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</si>
  <si>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</si>
  <si>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</si>
  <si>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</si>
  <si>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</si>
  <si>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</si>
  <si>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</si>
  <si>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</si>
  <si>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</si>
  <si>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</si>
  <si>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</si>
  <si>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</si>
  <si>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</si>
  <si>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</si>
  <si>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</si>
  <si>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</si>
  <si>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</si>
  <si>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</si>
  <si>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</si>
  <si>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</si>
  <si>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</si>
  <si>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</si>
  <si>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</si>
  <si>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</si>
  <si>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</si>
  <si>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</si>
  <si>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</si>
  <si>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</si>
  <si>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</si>
  <si>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</si>
  <si>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</si>
  <si>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</si>
  <si>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</si>
  <si>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</si>
  <si>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</si>
  <si>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</si>
  <si>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</si>
  <si>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</si>
  <si>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</si>
  <si>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</si>
  <si>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</si>
  <si>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</si>
  <si>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</si>
  <si>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</si>
  <si>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</si>
  <si>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</si>
  <si>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</si>
  <si>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</si>
  <si>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</si>
  <si>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</si>
  <si>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</si>
  <si>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</si>
  <si>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</si>
  <si>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</si>
  <si>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</si>
  <si>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</si>
  <si>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</si>
  <si>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</si>
  <si>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</si>
  <si>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</si>
  <si>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</si>
  <si>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</si>
  <si>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</si>
  <si>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</si>
  <si>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</si>
  <si>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</si>
  <si>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</si>
  <si>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</si>
  <si>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</si>
  <si>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</si>
  <si>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</si>
  <si>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</si>
  <si>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</si>
  <si>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</si>
  <si>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</si>
  <si>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</si>
  <si>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</si>
  <si>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</si>
  <si>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</si>
  <si>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</si>
  <si>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</si>
  <si>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</si>
  <si>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</si>
  <si>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</si>
  <si>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</si>
  <si>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</si>
  <si>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</si>
  <si>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</si>
  <si>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</si>
  <si>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</si>
  <si>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</si>
  <si>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</si>
  <si>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</si>
  <si>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</si>
  <si>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</si>
  <si>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</si>
  <si>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</si>
  <si>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</si>
  <si>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</si>
  <si>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</si>
  <si>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</si>
  <si>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</si>
  <si>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</si>
  <si>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</si>
  <si>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</si>
  <si>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</si>
  <si>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</si>
  <si>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</si>
  <si>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</si>
  <si>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</si>
  <si>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</si>
  <si>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</si>
  <si>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</si>
  <si>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</si>
  <si>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</si>
  <si>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</si>
  <si>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</si>
  <si>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</si>
  <si>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</si>
  <si>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</si>
  <si>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</si>
  <si>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</si>
  <si>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</si>
  <si>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</si>
  <si>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</si>
  <si>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</si>
  <si>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</si>
  <si>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</si>
  <si>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</si>
  <si>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</si>
  <si>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</si>
  <si>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</si>
  <si>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</si>
  <si>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</si>
  <si>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</si>
  <si>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</si>
  <si>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</si>
  <si>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</si>
  <si>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</si>
  <si>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</si>
  <si>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</si>
  <si>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</si>
  <si>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</si>
  <si>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</si>
  <si>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</si>
  <si>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</si>
  <si>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</si>
  <si>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</si>
  <si>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</si>
  <si>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</si>
  <si>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</si>
  <si>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</si>
  <si>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</si>
  <si>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</si>
  <si>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</si>
  <si>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</si>
  <si>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</si>
  <si>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</si>
  <si>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</si>
  <si>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</si>
  <si>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</si>
  <si>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</si>
  <si>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</si>
  <si>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</si>
  <si>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</si>
  <si>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</si>
  <si>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</si>
  <si>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</si>
  <si>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</si>
  <si>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</si>
  <si>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</si>
  <si>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</si>
  <si>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</si>
  <si>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</si>
  <si>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</si>
  <si>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</si>
  <si>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</si>
  <si>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</si>
  <si>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</si>
  <si>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</si>
  <si>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</si>
  <si>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</si>
  <si>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</si>
  <si>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</si>
  <si>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</si>
  <si>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</si>
  <si>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</si>
  <si>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</si>
  <si>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</si>
  <si>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</si>
  <si>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</si>
  <si>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</si>
  <si>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</si>
  <si>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</si>
  <si>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</si>
  <si>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</si>
  <si>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</si>
  <si>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</si>
  <si>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</si>
  <si>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</si>
  <si>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</si>
  <si>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</si>
  <si>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</si>
  <si>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</si>
  <si>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</si>
  <si>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</si>
  <si>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</si>
  <si>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</si>
  <si>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</si>
  <si>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</si>
  <si>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</si>
  <si>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</si>
  <si>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</si>
  <si>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</si>
  <si>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</si>
  <si>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</si>
  <si>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</si>
  <si>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</si>
  <si>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</si>
  <si>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</si>
  <si>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</si>
  <si>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</si>
  <si>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</si>
  <si>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</si>
  <si>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</si>
  <si>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</si>
  <si>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</si>
  <si>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</si>
  <si>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</si>
  <si>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</si>
  <si>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</si>
  <si>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</si>
  <si>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</si>
  <si>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</si>
  <si>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</si>
  <si>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</si>
  <si>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</si>
  <si>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</si>
  <si>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</si>
  <si>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</si>
  <si>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</si>
  <si>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</si>
  <si>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</si>
  <si>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</si>
  <si>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</si>
  <si>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</si>
  <si>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</si>
  <si>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</si>
  <si>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</si>
  <si>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</si>
  <si>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</si>
  <si>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</si>
  <si>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</si>
  <si>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</si>
  <si>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</si>
  <si>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</si>
  <si>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</si>
  <si>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</si>
  <si>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</si>
  <si>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</si>
  <si>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</si>
  <si>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</si>
  <si>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</si>
  <si>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</si>
  <si>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</si>
  <si>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</si>
  <si>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</si>
  <si>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</si>
  <si>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</si>
  <si>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</si>
  <si>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</si>
  <si>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</si>
  <si>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</si>
  <si>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</si>
  <si>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</si>
  <si>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</si>
  <si>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</si>
  <si>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</si>
  <si>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</si>
  <si>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</si>
  <si>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</si>
  <si>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</si>
  <si>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</si>
  <si>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</si>
  <si>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</si>
  <si>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</si>
  <si>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</si>
  <si>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</si>
  <si>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</si>
  <si>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</si>
  <si>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</si>
  <si>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</si>
  <si>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</si>
  <si>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</si>
  <si>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</si>
  <si>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</si>
  <si>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</si>
  <si>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</si>
  <si>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</si>
  <si>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</si>
  <si>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</si>
  <si>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</si>
  <si>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</si>
  <si>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</si>
  <si>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</si>
  <si>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</si>
  <si>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</si>
  <si>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</si>
  <si>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</si>
  <si>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</si>
  <si>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</si>
  <si>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</si>
  <si>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</si>
  <si>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</si>
  <si>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</si>
  <si>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</si>
  <si>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</si>
  <si>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</si>
  <si>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</si>
  <si>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</si>
  <si>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</si>
  <si>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</si>
  <si>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</si>
  <si>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</si>
  <si>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</si>
  <si>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</si>
  <si>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</si>
  <si>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</si>
  <si>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</si>
  <si>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</si>
  <si>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</si>
  <si>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</si>
  <si>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</si>
  <si>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</si>
  <si>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</si>
  <si>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</si>
  <si>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</si>
  <si>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</si>
  <si>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</si>
  <si>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</si>
  <si>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</si>
  <si>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</si>
  <si>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</si>
  <si>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</si>
  <si>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</si>
  <si>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</si>
  <si>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</si>
  <si>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</si>
  <si>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</si>
  <si>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</si>
  <si>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</si>
  <si>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</si>
  <si>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</si>
  <si>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</si>
  <si>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</si>
  <si>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</si>
  <si>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</si>
  <si>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</si>
  <si>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</si>
  <si>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</si>
  <si>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</si>
  <si>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</si>
  <si>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</si>
  <si>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</si>
  <si>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</si>
  <si>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</si>
  <si>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</si>
  <si>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</si>
  <si>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</si>
  <si>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</si>
  <si>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</si>
  <si>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</si>
  <si>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</si>
  <si>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</si>
  <si>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</si>
  <si>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</si>
  <si>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</si>
  <si>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</si>
  <si>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</si>
  <si>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</si>
  <si>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</si>
  <si>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</si>
  <si>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</si>
  <si>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</si>
  <si>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</si>
  <si>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</si>
  <si>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</si>
  <si>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</si>
  <si>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</si>
  <si>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</si>
  <si>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</si>
  <si>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</si>
  <si>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</si>
  <si>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</si>
  <si>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</si>
  <si>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</si>
  <si>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</si>
  <si>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</si>
  <si>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</si>
  <si>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</si>
  <si>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</si>
  <si>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</si>
  <si>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</si>
  <si>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</si>
  <si>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</si>
  <si>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</si>
  <si>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</si>
  <si>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</si>
  <si>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</si>
  <si>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</si>
  <si>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</si>
  <si>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</si>
  <si>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</si>
  <si>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</si>
  <si>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</si>
  <si>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</si>
  <si>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</si>
  <si>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</si>
  <si>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</si>
  <si>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</si>
  <si>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</si>
  <si>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</si>
  <si>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</si>
  <si>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</si>
  <si>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</si>
  <si>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</si>
  <si>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</si>
  <si>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</si>
  <si>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</si>
  <si>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</si>
  <si>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</si>
  <si>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</si>
  <si>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</si>
  <si>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</si>
  <si>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</si>
  <si>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</si>
  <si>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</si>
  <si>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</si>
  <si>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</si>
  <si>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</si>
  <si>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</si>
  <si>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</si>
  <si>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</si>
  <si>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</si>
  <si>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</si>
  <si>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</si>
  <si>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</si>
  <si>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</si>
  <si>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</si>
  <si>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</si>
  <si>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</si>
  <si>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</si>
  <si>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</si>
  <si>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</si>
  <si>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</si>
  <si>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</si>
  <si>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</si>
  <si>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</si>
  <si>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</si>
  <si>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</si>
  <si>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</si>
  <si>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</si>
  <si>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</si>
  <si>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</si>
  <si>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</si>
  <si>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</si>
  <si>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</si>
  <si>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</si>
  <si>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</si>
  <si>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</si>
  <si>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</si>
  <si>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</si>
  <si>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</si>
  <si>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</si>
  <si>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</si>
  <si>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</si>
  <si>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</si>
  <si>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</si>
  <si>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</si>
  <si>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</si>
  <si>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</si>
  <si>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</si>
  <si>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</si>
  <si>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</si>
  <si>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</si>
  <si>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</si>
  <si>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</si>
  <si>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</si>
  <si>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</si>
  <si>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</si>
  <si>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</si>
  <si>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</si>
  <si>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</si>
  <si>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</si>
  <si>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</si>
  <si>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</si>
  <si>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</si>
  <si>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</si>
  <si>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</si>
  <si>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</si>
  <si>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</si>
  <si>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</si>
  <si>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</si>
  <si>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</si>
  <si>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</si>
  <si>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</si>
  <si>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</si>
  <si>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</si>
  <si>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</si>
  <si>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</si>
  <si>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</si>
  <si>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</si>
  <si>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</si>
  <si>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</si>
  <si>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</si>
  <si>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</si>
  <si>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</si>
  <si>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</si>
  <si>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</si>
  <si>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</si>
  <si>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</si>
  <si>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</si>
  <si>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</si>
  <si>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</si>
  <si>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</si>
  <si>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</si>
  <si>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</si>
  <si>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</si>
  <si>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</si>
  <si>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</si>
  <si>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</si>
  <si>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</si>
  <si>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</si>
  <si>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</si>
  <si>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</si>
  <si>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</si>
  <si>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</si>
  <si>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</si>
  <si>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</si>
  <si>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</si>
  <si>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</si>
  <si>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</si>
  <si>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</si>
  <si>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</si>
  <si>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</si>
  <si>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</si>
  <si>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</si>
  <si>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</si>
  <si>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</si>
  <si>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</si>
  <si>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</si>
  <si>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</si>
  <si>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</si>
  <si>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</si>
  <si>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</si>
  <si>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</si>
  <si>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</si>
  <si>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</si>
  <si>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</si>
  <si>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</si>
  <si>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</si>
  <si>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</si>
  <si>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</si>
  <si>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</si>
  <si>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</si>
  <si>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</si>
  <si>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</si>
  <si>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</si>
  <si>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</si>
  <si>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</si>
  <si>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</si>
  <si>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</si>
  <si>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</si>
  <si>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</si>
  <si>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</si>
  <si>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</si>
  <si>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</si>
  <si>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</si>
  <si>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</si>
  <si>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</si>
  <si>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</si>
  <si>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</si>
  <si>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</si>
  <si>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</si>
  <si>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</si>
  <si>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</si>
  <si>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</si>
  <si>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</si>
  <si>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</si>
  <si>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</si>
  <si>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</si>
  <si>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</si>
  <si>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</si>
  <si>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</si>
  <si>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</si>
  <si>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</si>
  <si>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</si>
  <si>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</si>
  <si>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</si>
  <si>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</si>
  <si>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</si>
  <si>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</si>
  <si>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</si>
  <si>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</si>
  <si>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</si>
  <si>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</si>
  <si>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</si>
  <si>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</si>
  <si>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</si>
  <si>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</si>
  <si>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</si>
  <si>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</si>
  <si>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</si>
  <si>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</si>
  <si>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</si>
  <si>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</si>
  <si>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</si>
  <si>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</si>
  <si>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</si>
  <si>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</si>
  <si>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</si>
  <si>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</si>
  <si>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</si>
  <si>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</si>
  <si>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</si>
  <si>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</si>
  <si>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</si>
  <si>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</si>
  <si>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</si>
  <si>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</si>
  <si>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</si>
  <si>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</si>
  <si>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</si>
  <si>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</si>
  <si>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</si>
  <si>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</si>
  <si>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</si>
  <si>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</si>
  <si>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</si>
  <si>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</si>
  <si>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</si>
  <si>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</si>
  <si>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</si>
  <si>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</si>
  <si>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</si>
  <si>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</si>
  <si>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</si>
  <si>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</si>
  <si>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</si>
  <si>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</si>
  <si>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</si>
  <si>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</si>
  <si>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</si>
  <si>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</si>
  <si>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</si>
  <si>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</si>
  <si>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</si>
  <si>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</si>
  <si>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</si>
  <si>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</si>
  <si>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</si>
  <si>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</si>
  <si>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</si>
  <si>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</si>
  <si>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</si>
  <si>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</si>
  <si>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</si>
  <si>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</si>
  <si>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</si>
  <si>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</si>
  <si>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</si>
  <si>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</si>
  <si>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</si>
  <si>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</si>
  <si>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</si>
  <si>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</si>
  <si>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</si>
  <si>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</si>
  <si>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</si>
  <si>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</si>
  <si>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</si>
  <si>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</si>
  <si>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</si>
  <si>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</si>
  <si>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</si>
  <si>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</si>
  <si>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</si>
  <si>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</si>
  <si>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</si>
  <si>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</si>
  <si>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</si>
  <si>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</si>
  <si>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</si>
  <si>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</si>
  <si>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</si>
  <si>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</si>
  <si>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</si>
  <si>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</si>
  <si>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</si>
  <si>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</si>
  <si>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</si>
  <si>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</si>
  <si>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</si>
  <si>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</si>
  <si>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</si>
  <si>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</si>
  <si>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</si>
  <si>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</si>
  <si>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</si>
  <si>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</si>
  <si>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</si>
  <si>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</si>
  <si>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</si>
  <si>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</si>
  <si>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</si>
  <si>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</si>
  <si>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</si>
  <si>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</si>
  <si>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</si>
  <si>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</si>
  <si>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</si>
  <si>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</si>
  <si>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</si>
  <si>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</si>
  <si>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</si>
  <si>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</si>
  <si>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</si>
  <si>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</si>
  <si>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</si>
  <si>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</si>
  <si>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</si>
  <si>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</si>
  <si>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</si>
  <si>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</si>
  <si>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</si>
  <si>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</si>
  <si>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</si>
  <si>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</si>
  <si>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</si>
  <si>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</si>
  <si>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</si>
  <si>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</si>
  <si>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</si>
  <si>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</si>
  <si>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</si>
  <si>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</si>
  <si>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</si>
  <si>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</si>
  <si>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</si>
  <si>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</si>
  <si>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</si>
  <si>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</si>
  <si>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</si>
  <si>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</si>
  <si>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</si>
  <si>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</si>
  <si>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</si>
  <si>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</si>
  <si>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</si>
  <si>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</si>
  <si>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</si>
  <si>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</si>
  <si>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</si>
  <si>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</si>
  <si>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</si>
  <si>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</si>
  <si>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</si>
  <si>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</si>
  <si>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</si>
  <si>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</si>
  <si>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</si>
  <si>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</si>
  <si>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</si>
  <si>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</si>
  <si>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</si>
  <si>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</si>
  <si>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</si>
  <si>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</si>
  <si>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</si>
  <si>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</si>
  <si>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</si>
  <si>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</si>
  <si>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</si>
  <si>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</si>
  <si>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</si>
  <si>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</si>
  <si>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</si>
  <si>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</si>
  <si>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</si>
  <si>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</si>
  <si>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</si>
  <si>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</si>
  <si>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</si>
  <si>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</si>
  <si>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</si>
  <si>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</si>
  <si>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</si>
  <si>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</si>
  <si>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</si>
  <si>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</si>
  <si>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</si>
  <si>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</si>
  <si>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</si>
  <si>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</si>
  <si>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</si>
  <si>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</si>
  <si>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</si>
  <si>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</si>
  <si>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</si>
  <si>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</si>
  <si>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</si>
  <si>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</si>
  <si>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</si>
  <si>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</si>
  <si>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</si>
  <si>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</si>
  <si>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</si>
  <si>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</si>
  <si>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</si>
  <si>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</si>
  <si>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</si>
  <si>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</si>
  <si>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</si>
  <si>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</si>
  <si>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</si>
  <si>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</si>
  <si>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</si>
  <si>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</si>
  <si>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</si>
  <si>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</si>
  <si>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</si>
  <si>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</si>
  <si>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</si>
  <si>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</si>
  <si>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</si>
  <si>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</si>
  <si>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</si>
  <si>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</si>
  <si>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</si>
  <si>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</si>
  <si>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</si>
  <si>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</si>
  <si>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</si>
  <si>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</si>
  <si>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</si>
  <si>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</si>
  <si>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</si>
  <si>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</si>
  <si>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</si>
  <si>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</si>
  <si>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</si>
  <si>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</si>
  <si>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</si>
  <si>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</si>
  <si>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</si>
  <si>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</si>
  <si>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</si>
  <si>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</si>
  <si>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</si>
  <si>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</si>
  <si>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</si>
  <si>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</si>
  <si>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</si>
  <si>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</si>
  <si>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</si>
  <si>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</si>
  <si>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</si>
  <si>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</si>
  <si>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</si>
  <si>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</si>
  <si>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</si>
  <si>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</si>
  <si>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</si>
  <si>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</si>
  <si>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</si>
  <si>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</si>
  <si>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</si>
  <si>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</si>
  <si>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</si>
  <si>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</si>
  <si>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</si>
  <si>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</si>
  <si>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</si>
  <si>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</si>
  <si>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</si>
  <si>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</si>
  <si>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</si>
  <si>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</si>
  <si>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</si>
  <si>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</si>
  <si>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</si>
  <si>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</si>
  <si>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</si>
  <si>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</si>
  <si>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</si>
  <si>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</si>
  <si>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</si>
  <si>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</si>
  <si>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</si>
  <si>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</si>
  <si>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</si>
  <si>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</si>
  <si>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</si>
  <si>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</si>
  <si>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</si>
  <si>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</si>
  <si>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</si>
  <si>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</si>
  <si>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</si>
  <si>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</si>
  <si>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</si>
  <si>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</si>
  <si>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</si>
  <si>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</si>
  <si>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</si>
  <si>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</si>
  <si>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</si>
  <si>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</si>
  <si>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</si>
  <si>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</si>
  <si>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</si>
  <si>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</si>
  <si>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</si>
  <si>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</si>
  <si>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</si>
  <si>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</si>
  <si>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</si>
  <si>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</si>
  <si>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</si>
  <si>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</si>
  <si>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</si>
  <si>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</si>
  <si>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</si>
  <si>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</si>
  <si>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</si>
  <si>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</si>
  <si>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</si>
  <si>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</si>
  <si>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</si>
  <si>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</si>
  <si>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</si>
  <si>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</si>
  <si>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</si>
  <si>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</si>
  <si>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</si>
  <si>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</si>
  <si>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</si>
  <si>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</si>
  <si>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</si>
  <si>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</si>
  <si>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</si>
  <si>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</si>
  <si>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</si>
  <si>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</si>
  <si>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</si>
  <si>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</si>
  <si>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</si>
  <si>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</si>
  <si>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</si>
  <si>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</si>
  <si>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</si>
  <si>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</si>
  <si>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</si>
  <si>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</si>
  <si>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</si>
  <si>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</si>
  <si>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</si>
  <si>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</si>
  <si>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</si>
  <si>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</si>
  <si>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</si>
  <si>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</si>
  <si>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</si>
  <si>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</si>
  <si>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</si>
  <si>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</si>
  <si>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</si>
  <si>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</si>
  <si>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</si>
  <si>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</si>
  <si>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</si>
  <si>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</si>
  <si>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</si>
  <si>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</si>
  <si>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</si>
  <si>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</si>
  <si>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</si>
  <si>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</si>
  <si>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</si>
  <si>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</si>
  <si>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</si>
  <si>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</si>
  <si>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</si>
  <si>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</si>
  <si>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</si>
  <si>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</si>
  <si>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</si>
  <si>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</si>
  <si>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</si>
  <si>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</si>
  <si>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</si>
  <si>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</si>
  <si>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</si>
  <si>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</si>
  <si>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</si>
  <si>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</si>
  <si>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</si>
  <si>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</si>
  <si>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</si>
  <si>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</si>
  <si>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</si>
  <si>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</si>
  <si>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</si>
  <si>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</si>
  <si>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</si>
  <si>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</si>
  <si>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</si>
  <si>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</si>
  <si>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</si>
  <si>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</si>
  <si>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</si>
  <si>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</si>
  <si>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</si>
  <si>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</si>
  <si>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</si>
  <si>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</si>
  <si>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</si>
  <si>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</si>
  <si>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</si>
  <si>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</si>
  <si>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</si>
  <si>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</si>
  <si>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</si>
  <si>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</si>
  <si>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</si>
  <si>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</si>
  <si>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</si>
  <si>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</si>
  <si>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</si>
  <si>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</si>
  <si>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</si>
  <si>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</si>
  <si>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</si>
  <si>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</si>
  <si>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</si>
  <si>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</si>
  <si>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</si>
  <si>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</si>
  <si>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</si>
  <si>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</si>
  <si>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</si>
  <si>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</si>
  <si>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</si>
  <si>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</si>
  <si>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</si>
  <si>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</si>
  <si>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</si>
  <si>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</si>
  <si>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</si>
  <si>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</si>
  <si>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</si>
  <si>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</si>
  <si>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</si>
  <si>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</si>
  <si>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</si>
  <si>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</si>
  <si>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</si>
  <si>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</si>
  <si>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</si>
  <si>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</si>
  <si>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</si>
  <si>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</si>
  <si>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</si>
  <si>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</si>
  <si>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</si>
  <si>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</si>
  <si>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</si>
  <si>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</si>
  <si>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</si>
  <si>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</si>
  <si>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</si>
  <si>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</si>
  <si>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</si>
  <si>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</si>
  <si>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</si>
  <si>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</si>
  <si>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</si>
  <si>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</si>
  <si>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</si>
  <si>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</si>
  <si>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</si>
  <si>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</si>
  <si>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</si>
  <si>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</si>
  <si>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</si>
  <si>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</si>
  <si>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</si>
  <si>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</si>
  <si>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</si>
  <si>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</si>
  <si>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</si>
  <si>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</si>
  <si>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</si>
  <si>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</si>
  <si>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</si>
  <si>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</si>
  <si>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</si>
  <si>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</si>
  <si>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</si>
  <si>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</si>
  <si>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</si>
  <si>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</si>
  <si>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</si>
  <si>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</si>
  <si>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</si>
  <si>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</si>
  <si>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</si>
  <si>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</si>
  <si>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</si>
  <si>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</si>
  <si>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</si>
  <si>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</si>
  <si>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</si>
  <si>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</si>
  <si>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</si>
  <si>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</si>
  <si>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</si>
  <si>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</si>
  <si>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</si>
  <si>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</si>
  <si>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</si>
  <si>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</si>
  <si>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</si>
  <si>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</si>
  <si>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</si>
  <si>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</si>
  <si>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</si>
  <si>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</si>
  <si>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</si>
  <si>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</si>
  <si>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</si>
  <si>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</si>
  <si>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</si>
  <si>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</si>
  <si>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</si>
  <si>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</si>
  <si>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</si>
  <si>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</si>
  <si>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</si>
  <si>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</si>
  <si>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</si>
  <si>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</si>
  <si>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</si>
  <si>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</si>
  <si>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</si>
  <si>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</si>
  <si>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</si>
  <si>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</si>
  <si>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</si>
  <si>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</si>
  <si>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</si>
  <si>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</si>
  <si>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</si>
  <si>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</si>
  <si>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</si>
  <si>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</si>
  <si>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</si>
  <si>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</si>
  <si>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</si>
  <si>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</si>
  <si>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</si>
  <si>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</si>
  <si>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</si>
  <si>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</si>
  <si>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</si>
  <si>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</si>
  <si>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</si>
  <si>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</si>
  <si>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</si>
  <si>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</si>
  <si>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</si>
  <si>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</si>
  <si>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</si>
  <si>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</si>
  <si>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</si>
  <si>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</si>
  <si>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</si>
  <si>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</si>
  <si>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</si>
  <si>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</si>
  <si>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</si>
  <si>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</si>
  <si>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</si>
  <si>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</si>
  <si>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</si>
  <si>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</si>
  <si>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</si>
  <si>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</si>
  <si>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</si>
  <si>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</si>
  <si>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</si>
  <si>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</si>
  <si>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</si>
  <si>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</si>
  <si>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</si>
  <si>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</si>
  <si>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</si>
  <si>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</si>
  <si>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</si>
  <si>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</si>
  <si>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</si>
  <si>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</si>
  <si>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</si>
  <si>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</si>
  <si>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</si>
  <si>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</si>
  <si>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</si>
  <si>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</si>
  <si>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</si>
  <si>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</si>
  <si>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</si>
  <si>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</si>
  <si>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</si>
  <si>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</si>
  <si>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</si>
  <si>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</si>
  <si>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</si>
  <si>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</si>
  <si>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</si>
  <si>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</si>
  <si>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</si>
  <si>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</si>
  <si>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</si>
  <si>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</si>
  <si>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</si>
  <si>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</si>
  <si>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</si>
  <si>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</si>
  <si>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</si>
  <si>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</si>
  <si>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</si>
  <si>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</si>
  <si>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</si>
  <si>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</si>
  <si>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</si>
  <si>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</si>
  <si>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</si>
  <si>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</si>
  <si>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</si>
  <si>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</si>
  <si>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</si>
  <si>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</si>
  <si>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</si>
  <si>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</si>
  <si>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</si>
  <si>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</si>
  <si>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</si>
  <si>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</si>
  <si>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</si>
  <si>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</si>
  <si>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</si>
  <si>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</si>
  <si>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</si>
  <si>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</si>
  <si>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</si>
  <si>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</si>
  <si>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</si>
  <si>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</si>
  <si>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</si>
  <si>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</si>
  <si>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</si>
  <si>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</si>
  <si>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</si>
  <si>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</si>
  <si>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</si>
  <si>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</si>
  <si>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</si>
  <si>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</si>
  <si>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</si>
  <si>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</si>
  <si>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</si>
  <si>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</si>
  <si>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</si>
  <si>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</si>
  <si>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</si>
  <si>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</si>
  <si>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</si>
  <si>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</si>
  <si>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</si>
  <si>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</si>
  <si>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</si>
  <si>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</si>
  <si>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</si>
  <si>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</si>
  <si>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</si>
  <si>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</si>
  <si>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</si>
  <si>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</si>
  <si>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</si>
  <si>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</si>
  <si>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</si>
  <si>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</si>
  <si>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</si>
  <si>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</si>
  <si>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</si>
  <si>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</si>
  <si>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</si>
  <si>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</si>
  <si>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</si>
  <si>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</si>
  <si>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</si>
  <si>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</si>
  <si>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</si>
  <si>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</si>
  <si>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</si>
  <si>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</si>
  <si>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</si>
  <si>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</si>
  <si>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</si>
  <si>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</si>
  <si>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</si>
  <si>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</si>
  <si>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</si>
  <si>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</si>
  <si>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</si>
  <si>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</si>
  <si>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</si>
  <si>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</si>
  <si>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</si>
  <si>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</si>
  <si>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</si>
  <si>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</si>
  <si>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</si>
  <si>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</si>
  <si>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</si>
  <si>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</si>
  <si>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</si>
  <si>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</si>
  <si>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</si>
  <si>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</si>
  <si>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</si>
  <si>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</si>
  <si>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</si>
  <si>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</si>
  <si>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</si>
  <si>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</si>
  <si>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</si>
  <si>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</si>
  <si>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</si>
  <si>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</si>
  <si>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</si>
  <si>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</si>
  <si>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</si>
  <si>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</si>
  <si>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</si>
  <si>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</si>
  <si>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</si>
  <si>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</si>
  <si>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</si>
  <si>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</si>
  <si>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</si>
  <si>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</si>
  <si>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</si>
  <si>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</si>
  <si>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</si>
  <si>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</si>
  <si>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</si>
  <si>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</si>
  <si>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</si>
  <si>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</si>
  <si>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</si>
  <si>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</si>
  <si>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</si>
  <si>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</si>
  <si>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</si>
  <si>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</si>
  <si>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</si>
  <si>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</si>
  <si>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</si>
  <si>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</si>
  <si>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</si>
  <si>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</si>
  <si>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</si>
  <si>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</si>
  <si>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</si>
  <si>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</si>
  <si>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</si>
  <si>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</si>
  <si>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</si>
  <si>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</si>
  <si>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</si>
  <si>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</si>
  <si>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</si>
  <si>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</si>
  <si>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</si>
  <si>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</si>
  <si>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</si>
  <si>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</si>
  <si>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</si>
  <si>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</si>
  <si>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</si>
  <si>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</si>
  <si>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</si>
  <si>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</si>
  <si>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</si>
  <si>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</si>
  <si>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</si>
  <si>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</si>
  <si>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</si>
  <si>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</si>
  <si>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</si>
  <si>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</si>
  <si>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</si>
  <si>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</si>
  <si>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</si>
  <si>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</si>
  <si>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</si>
  <si>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</si>
  <si>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</si>
  <si>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</si>
  <si>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</si>
  <si>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</si>
  <si>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</si>
  <si>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</si>
  <si>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</si>
  <si>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</si>
  <si>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</si>
  <si>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</si>
  <si>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</si>
  <si>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</si>
  <si>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</si>
  <si>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</si>
  <si>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</si>
  <si>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</si>
  <si>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</si>
  <si>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</si>
  <si>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</si>
  <si>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</si>
  <si>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</si>
  <si>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</si>
  <si>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</si>
  <si>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</si>
  <si>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</si>
  <si>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</si>
  <si>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</si>
  <si>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</si>
  <si>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</si>
  <si>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</si>
  <si>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</si>
  <si>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</si>
  <si>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</si>
  <si>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</si>
  <si>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</si>
  <si>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</si>
  <si>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</si>
  <si>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</si>
  <si>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</si>
  <si>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</si>
  <si>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</si>
  <si>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</si>
  <si>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</si>
  <si>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</si>
  <si>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</si>
  <si>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</si>
  <si>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</si>
  <si>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</si>
  <si>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</si>
  <si>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</si>
  <si>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</si>
  <si>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</si>
  <si>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</si>
  <si>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</si>
  <si>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</si>
  <si>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</si>
  <si>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</si>
  <si>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</si>
  <si>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</si>
  <si>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</si>
  <si>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</si>
  <si>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</si>
  <si>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</si>
  <si>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</si>
  <si>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</si>
  <si>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</si>
  <si>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</si>
  <si>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</si>
  <si>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</si>
  <si>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</si>
  <si>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</si>
  <si>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</si>
  <si>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</si>
  <si>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</si>
  <si>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</si>
  <si>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</si>
  <si>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</si>
  <si>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</si>
  <si>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</si>
  <si>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</si>
  <si>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</si>
  <si>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</si>
  <si>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</si>
  <si>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</si>
  <si>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</si>
  <si>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</si>
  <si>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</si>
  <si>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</si>
  <si>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</si>
  <si>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</si>
  <si>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</si>
  <si>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</si>
  <si>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</si>
  <si>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</si>
  <si>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</si>
  <si>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</si>
  <si>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</si>
  <si>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</si>
  <si>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</si>
  <si>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</si>
  <si>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</si>
  <si>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</si>
  <si>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</si>
  <si>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</si>
  <si>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</si>
  <si>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</si>
  <si>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</si>
  <si>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</si>
  <si>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</si>
  <si>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</si>
  <si>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</si>
  <si>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</si>
  <si>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</si>
  <si>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</si>
  <si>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</si>
  <si>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</si>
  <si>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</si>
  <si>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</si>
  <si>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</si>
  <si>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</si>
  <si>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</si>
  <si>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</si>
  <si>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</si>
  <si>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</si>
  <si>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</si>
  <si>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</si>
  <si>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</si>
  <si>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</si>
  <si>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</si>
  <si>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</si>
  <si>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</si>
  <si>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</si>
  <si>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</si>
  <si>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</si>
  <si>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</si>
  <si>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</si>
  <si>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</si>
  <si>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</si>
  <si>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</si>
  <si>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</si>
  <si>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</si>
  <si>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</si>
  <si>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</si>
  <si>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</si>
  <si>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</si>
  <si>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</si>
  <si>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</si>
  <si>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</si>
  <si>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</si>
  <si>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</si>
  <si>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</si>
  <si>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</si>
  <si>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</si>
  <si>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</si>
  <si>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</si>
  <si>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</si>
  <si>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</si>
  <si>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</si>
  <si>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</si>
  <si>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</si>
  <si>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</si>
  <si>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</si>
  <si>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</si>
  <si>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</si>
  <si>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</si>
  <si>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</si>
  <si>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</si>
  <si>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</si>
  <si>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</si>
  <si>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</si>
  <si>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</si>
  <si>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</si>
  <si>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</si>
  <si>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</si>
  <si>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</si>
  <si>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</si>
  <si>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</si>
  <si>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</si>
  <si>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</si>
  <si>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</si>
  <si>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</si>
  <si>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</si>
  <si>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</si>
  <si>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</si>
  <si>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</si>
  <si>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</si>
  <si>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</si>
  <si>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</si>
  <si>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</si>
  <si>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</si>
  <si>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</si>
  <si>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</si>
  <si>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</si>
  <si>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</si>
  <si>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</si>
  <si>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</si>
  <si>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</si>
  <si>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</si>
  <si>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</si>
  <si>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</si>
  <si>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</si>
  <si>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</si>
  <si>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</si>
  <si>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</si>
  <si>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</si>
  <si>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</si>
  <si>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</si>
  <si>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</si>
  <si>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</si>
  <si>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</si>
  <si>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</si>
  <si>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</si>
  <si>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</si>
  <si>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</si>
  <si>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</si>
  <si>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</si>
  <si>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</si>
  <si>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</si>
  <si>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</si>
  <si>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</si>
  <si>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</si>
  <si>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</si>
  <si>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</si>
  <si>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</si>
  <si>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</si>
  <si>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</si>
  <si>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</si>
  <si>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</si>
  <si>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</si>
  <si>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</si>
  <si>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</si>
  <si>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</si>
  <si>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</si>
  <si>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</si>
  <si>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</si>
  <si>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</si>
  <si>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</si>
  <si>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</si>
  <si>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</si>
  <si>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</si>
  <si>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</si>
  <si>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</si>
  <si>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</si>
  <si>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</si>
  <si>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</si>
  <si>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</si>
  <si>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</si>
  <si>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</si>
  <si>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</si>
  <si>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</si>
  <si>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</si>
  <si>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</si>
  <si>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</si>
  <si>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</si>
  <si>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</si>
  <si>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</si>
  <si>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</si>
  <si>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</si>
  <si>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</si>
  <si>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</si>
  <si>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</si>
  <si>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</si>
  <si>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</si>
  <si>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</si>
  <si>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</si>
  <si>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</si>
  <si>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</si>
  <si>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</si>
  <si>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</si>
  <si>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</si>
  <si>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</si>
  <si>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</si>
  <si>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</si>
  <si>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</si>
  <si>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</si>
  <si>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</si>
  <si>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</si>
  <si>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</si>
  <si>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</si>
  <si>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</si>
  <si>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</si>
  <si>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</si>
  <si>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</si>
  <si>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</si>
  <si>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</si>
  <si>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</si>
  <si>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</si>
  <si>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</si>
  <si>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</si>
  <si>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</si>
  <si>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</si>
  <si>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</si>
  <si>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</si>
  <si>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</si>
  <si>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</si>
  <si>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</si>
  <si>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</si>
  <si>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</si>
  <si>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</si>
  <si>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</si>
  <si>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</si>
  <si>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</si>
  <si>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</si>
  <si>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</si>
  <si>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</si>
  <si>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</si>
  <si>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</si>
  <si>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</si>
  <si>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</si>
  <si>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</si>
  <si>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</si>
  <si>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</si>
  <si>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</si>
  <si>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</si>
  <si>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</si>
  <si>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</si>
  <si>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</si>
  <si>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</si>
  <si>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</si>
  <si>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</si>
  <si>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</si>
  <si>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</si>
  <si>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</si>
  <si>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</si>
  <si>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</si>
  <si>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</si>
  <si>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</si>
  <si>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</si>
  <si>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</si>
  <si>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</si>
  <si>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</si>
  <si>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</si>
  <si>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</si>
  <si>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</si>
  <si>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</si>
  <si>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</si>
  <si>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</si>
  <si>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</si>
  <si>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</si>
  <si>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</si>
  <si>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</si>
  <si>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</si>
  <si>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</si>
  <si>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</si>
  <si>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</si>
  <si>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</si>
  <si>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</si>
  <si>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</si>
  <si>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</si>
  <si>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</si>
  <si>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</si>
  <si>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</si>
  <si>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</si>
  <si>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</si>
  <si>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</si>
  <si>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</si>
  <si>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</si>
  <si>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</si>
  <si>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</si>
  <si>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</si>
  <si>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</si>
  <si>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</si>
  <si>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</si>
  <si>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</si>
  <si>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</si>
  <si>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</si>
  <si>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</si>
  <si>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</si>
  <si>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</si>
  <si>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</si>
  <si>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</si>
  <si>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</si>
  <si>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</si>
  <si>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</si>
  <si>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</si>
  <si>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</si>
  <si>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</si>
  <si>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</si>
  <si>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</si>
  <si>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</si>
  <si>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</si>
  <si>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</si>
  <si>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</si>
  <si>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</si>
  <si>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</si>
  <si>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</si>
  <si>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</si>
  <si>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</si>
  <si>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</si>
  <si>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</si>
  <si>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</si>
  <si>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</si>
  <si>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</si>
  <si>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</si>
  <si>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</si>
  <si>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</si>
  <si>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</si>
  <si>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</si>
  <si>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</si>
  <si>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</si>
  <si>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</si>
  <si>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</si>
  <si>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</si>
  <si>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</si>
  <si>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</si>
  <si>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</si>
  <si>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</si>
  <si>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</si>
  <si>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</si>
  <si>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</si>
  <si>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</si>
  <si>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</si>
  <si>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</si>
  <si>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</si>
  <si>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</si>
  <si>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</si>
  <si>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</si>
  <si>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</si>
  <si>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</si>
  <si>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</si>
  <si>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</si>
  <si>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</si>
  <si>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</si>
  <si>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</si>
  <si>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</si>
  <si>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</si>
  <si>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</si>
  <si>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</si>
  <si>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</si>
  <si>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</si>
  <si>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</si>
  <si>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</si>
  <si>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</si>
  <si>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</si>
  <si>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</si>
  <si>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</si>
  <si>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</si>
  <si>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</si>
  <si>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</si>
  <si>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</si>
  <si>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</si>
  <si>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</si>
  <si>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</si>
  <si>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</si>
  <si>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</si>
  <si>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</si>
  <si>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</si>
  <si>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</si>
  <si>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</si>
  <si>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</si>
  <si>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</si>
  <si>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</si>
  <si>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</si>
  <si>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</si>
  <si>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</si>
  <si>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</si>
  <si>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</si>
  <si>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</si>
  <si>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</si>
  <si>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</si>
  <si>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</si>
  <si>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</si>
  <si>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</si>
  <si>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</si>
  <si>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</si>
  <si>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</si>
  <si>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</si>
  <si>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</si>
  <si>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</si>
  <si>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</si>
  <si>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</si>
  <si>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</si>
  <si>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</si>
  <si>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</si>
  <si>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</si>
  <si>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</si>
  <si>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</si>
  <si>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</si>
  <si>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</si>
  <si>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</si>
  <si>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</si>
  <si>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</si>
  <si>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</si>
  <si>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</si>
  <si>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</si>
  <si>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</si>
  <si>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</si>
  <si>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</si>
  <si>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</si>
  <si>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</si>
  <si>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</si>
  <si>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</si>
  <si>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</si>
  <si>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</si>
  <si>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</si>
  <si>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</si>
  <si>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</si>
  <si>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</si>
  <si>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</si>
  <si>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</si>
  <si>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</si>
  <si>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</si>
  <si>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</si>
  <si>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</si>
  <si>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</si>
  <si>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</si>
  <si>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</si>
  <si>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</si>
  <si>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</si>
  <si>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</si>
  <si>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</si>
  <si>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</si>
  <si>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</si>
  <si>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</si>
  <si>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</si>
  <si>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</si>
  <si>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</si>
  <si>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</si>
  <si>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</si>
  <si>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</si>
  <si>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</si>
  <si>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</si>
  <si>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</si>
  <si>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</si>
  <si>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</si>
  <si>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</si>
  <si>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</si>
  <si>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</si>
  <si>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</si>
  <si>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</si>
  <si>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</si>
  <si>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</si>
  <si>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</si>
  <si>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</si>
  <si>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</si>
  <si>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</si>
  <si>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</si>
  <si>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</si>
  <si>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</si>
  <si>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</si>
  <si>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</si>
  <si>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</si>
  <si>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</si>
  <si>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</si>
  <si>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</si>
  <si>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</si>
  <si>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</si>
  <si>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</si>
  <si>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</si>
  <si>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</si>
  <si>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</si>
  <si>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</si>
  <si>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</si>
  <si>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</si>
  <si>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</si>
  <si>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</si>
  <si>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</si>
  <si>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</si>
  <si>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</si>
  <si>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</si>
  <si>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</si>
  <si>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</si>
  <si>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</si>
  <si>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</si>
  <si>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</si>
  <si>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</si>
  <si>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</si>
  <si>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</si>
  <si>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</si>
  <si>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</si>
  <si>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</si>
  <si>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</si>
  <si>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</si>
  <si>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</si>
  <si>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</si>
  <si>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</si>
  <si>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</si>
  <si>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</si>
  <si>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</si>
  <si>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</si>
  <si>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</si>
  <si>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</si>
  <si>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</si>
  <si>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</si>
  <si>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</si>
  <si>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</si>
  <si>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</si>
  <si>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</si>
  <si>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</si>
  <si>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</si>
  <si>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</si>
  <si>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</si>
  <si>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</si>
  <si>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</si>
  <si>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</si>
  <si>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</si>
  <si>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</si>
  <si>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</si>
  <si>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</si>
  <si>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</si>
  <si>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</si>
  <si>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</si>
  <si>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</si>
  <si>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</si>
  <si>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</si>
  <si>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</si>
  <si>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</si>
  <si>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</si>
  <si>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</si>
  <si>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</si>
  <si>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</si>
  <si>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</si>
  <si>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</si>
  <si>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</si>
  <si>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</si>
  <si>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</si>
  <si>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</si>
  <si>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</si>
  <si>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</si>
  <si>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</si>
  <si>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</si>
  <si>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</si>
  <si>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</si>
  <si>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</si>
  <si>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</si>
  <si>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</si>
  <si>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</si>
  <si>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</si>
  <si>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</si>
  <si>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</si>
  <si>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</si>
  <si>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</si>
  <si>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</si>
  <si>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</si>
  <si>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</si>
  <si>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</si>
  <si>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</si>
  <si>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</si>
  <si>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</si>
  <si>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</si>
  <si>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</si>
  <si>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</si>
  <si>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</si>
  <si>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</si>
  <si>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</si>
  <si>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</si>
  <si>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</si>
  <si>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</si>
  <si>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</si>
  <si>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</si>
  <si>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</si>
  <si>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</si>
  <si>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</si>
  <si>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</si>
  <si>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</si>
  <si>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</si>
  <si>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</si>
  <si>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</si>
  <si>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</si>
  <si>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</si>
  <si>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</si>
  <si>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</si>
  <si>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</si>
  <si>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</si>
  <si>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</si>
  <si>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</si>
  <si>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</si>
  <si>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</si>
  <si>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</si>
  <si>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</si>
  <si>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</si>
  <si>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</si>
  <si>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</si>
  <si>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</si>
  <si>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</si>
  <si>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</si>
  <si>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</si>
  <si>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</si>
  <si>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</si>
  <si>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</si>
  <si>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</si>
  <si>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</si>
  <si>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</si>
  <si>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</si>
  <si>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</si>
  <si>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</si>
  <si>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</si>
  <si>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</si>
  <si>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</si>
  <si>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</si>
  <si>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</si>
  <si>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</si>
  <si>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</si>
  <si>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</si>
  <si>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</si>
  <si>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</si>
  <si>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</si>
  <si>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</si>
  <si>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</si>
  <si>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</si>
  <si>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</si>
  <si>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</si>
  <si>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</si>
  <si>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</si>
  <si>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</si>
  <si>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</si>
  <si>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</si>
  <si>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</si>
  <si>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</si>
  <si>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</si>
  <si>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</si>
  <si>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</si>
  <si>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</si>
  <si>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</si>
  <si>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</si>
  <si>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</si>
  <si>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</si>
  <si>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</si>
  <si>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</si>
  <si>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</si>
  <si>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</si>
  <si>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</si>
  <si>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</si>
  <si>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</si>
  <si>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</si>
  <si>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</si>
  <si>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</si>
  <si>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</si>
  <si>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</si>
  <si>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</si>
  <si>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</si>
  <si>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</si>
  <si>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</si>
  <si>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</si>
  <si>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</si>
  <si>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</si>
  <si>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</si>
  <si>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</si>
  <si>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</si>
  <si>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</si>
  <si>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</si>
  <si>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</si>
  <si>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</si>
  <si>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</si>
  <si>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</si>
  <si>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</si>
  <si>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</si>
  <si>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</si>
  <si>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</si>
  <si>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</si>
  <si>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</si>
  <si>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</si>
  <si>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</si>
  <si>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</si>
  <si>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</si>
  <si>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</si>
  <si>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</si>
  <si>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</si>
  <si>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</si>
  <si>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</si>
  <si>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</si>
  <si>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</si>
  <si>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</si>
  <si>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</si>
  <si>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</si>
  <si>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</si>
  <si>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</si>
  <si>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</si>
  <si>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</si>
  <si>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</si>
  <si>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</si>
  <si>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</si>
  <si>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</si>
  <si>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</si>
  <si>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</si>
  <si>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</si>
  <si>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</si>
  <si>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</si>
  <si>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</si>
  <si>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</si>
  <si>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</si>
  <si>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</si>
  <si>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</si>
  <si>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</si>
  <si>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</si>
  <si>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</si>
  <si>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</si>
  <si>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</si>
  <si>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</si>
  <si>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</si>
  <si>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</si>
  <si>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</si>
  <si>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</si>
  <si>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</si>
  <si>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</si>
  <si>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</si>
  <si>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</si>
  <si>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</si>
  <si>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</si>
  <si>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</si>
  <si>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</si>
  <si>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</si>
  <si>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</si>
  <si>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</si>
  <si>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</si>
  <si>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</si>
  <si>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</si>
  <si>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</si>
  <si>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</si>
  <si>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</si>
  <si>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</si>
  <si>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</si>
  <si>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</si>
  <si>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</si>
  <si>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</si>
  <si>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</si>
  <si>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</si>
  <si>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</si>
  <si>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</si>
  <si>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</si>
  <si>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</si>
  <si>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</si>
  <si>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</si>
  <si>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</si>
  <si>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</si>
  <si>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</si>
  <si>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</si>
  <si>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</si>
  <si>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</si>
  <si>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</si>
  <si>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</si>
  <si>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</si>
  <si>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</si>
  <si>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</si>
  <si>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</si>
  <si>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</si>
  <si>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</si>
  <si>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</si>
  <si>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</si>
  <si>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</si>
  <si>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</si>
  <si>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</si>
  <si>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</si>
  <si>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</si>
  <si>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</si>
  <si>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</si>
  <si>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</si>
  <si>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</si>
  <si>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</si>
  <si>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</si>
  <si>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</si>
  <si>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</si>
  <si>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</si>
  <si>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</si>
  <si>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</si>
  <si>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</si>
  <si>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</si>
  <si>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</si>
  <si>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</si>
  <si>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</si>
  <si>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</si>
  <si>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</si>
  <si>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</si>
  <si>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</si>
  <si>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</si>
  <si>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</si>
  <si>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</si>
  <si>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</si>
  <si>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</si>
  <si>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</si>
  <si>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</si>
  <si>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</si>
  <si>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</si>
  <si>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</si>
  <si>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</si>
  <si>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</si>
  <si>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</si>
  <si>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</si>
  <si>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</si>
  <si>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</si>
  <si>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</si>
  <si>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</si>
  <si>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</si>
  <si>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</si>
  <si>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</si>
  <si>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</si>
  <si>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</si>
  <si>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</si>
  <si>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</si>
  <si>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</si>
  <si>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</si>
  <si>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</si>
  <si>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</si>
  <si>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</si>
  <si>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</si>
  <si>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</si>
  <si>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</si>
  <si>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</si>
  <si>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</si>
  <si>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</si>
  <si>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</si>
  <si>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</si>
  <si>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</si>
  <si>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</si>
  <si>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</si>
  <si>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</si>
  <si>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</si>
  <si>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</si>
  <si>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</si>
  <si>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</si>
  <si>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</si>
  <si>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</si>
  <si>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</si>
  <si>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</si>
  <si>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</si>
  <si>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</si>
  <si>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</si>
  <si>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</si>
  <si>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</si>
  <si>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</si>
  <si>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</si>
  <si>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</si>
  <si>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</si>
  <si>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</si>
  <si>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</si>
  <si>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</si>
  <si>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</si>
  <si>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</si>
  <si>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</si>
  <si>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</si>
  <si>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</si>
  <si>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</si>
  <si>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</si>
  <si>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</si>
  <si>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</si>
  <si>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</si>
  <si>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</si>
  <si>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</si>
  <si>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</si>
  <si>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</si>
  <si>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</si>
  <si>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</si>
  <si>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</si>
  <si>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</si>
  <si>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</si>
  <si>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</si>
  <si>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</si>
  <si>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</si>
  <si>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</si>
  <si>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</si>
  <si>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</si>
  <si>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</si>
  <si>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</si>
  <si>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</si>
  <si>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</si>
  <si>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</si>
  <si>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</si>
  <si>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</si>
  <si>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</si>
  <si>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</si>
  <si>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</si>
  <si>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</si>
  <si>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</si>
  <si>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</si>
  <si>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</si>
  <si>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</si>
  <si>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</si>
  <si>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</si>
  <si>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</si>
  <si>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</si>
  <si>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</si>
  <si>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</si>
  <si>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</si>
  <si>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</si>
  <si>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</si>
  <si>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</si>
  <si>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</si>
  <si>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</si>
  <si>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</si>
  <si>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</si>
  <si>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</si>
  <si>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</si>
  <si>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</si>
  <si>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</si>
  <si>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</si>
  <si>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</si>
  <si>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</si>
  <si>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</si>
  <si>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</si>
  <si>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</si>
  <si>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</si>
  <si>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</si>
  <si>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</si>
  <si>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</si>
  <si>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</si>
  <si>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</si>
  <si>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</si>
  <si>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</si>
  <si>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</si>
  <si>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</si>
  <si>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</si>
  <si>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</si>
  <si>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</si>
  <si>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</si>
  <si>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</si>
  <si>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</si>
  <si>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</si>
  <si>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</si>
  <si>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</si>
  <si>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</si>
  <si>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</si>
  <si>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</si>
  <si>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</si>
  <si>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</si>
  <si>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</si>
  <si>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</si>
  <si>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</si>
  <si>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</si>
  <si>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</si>
  <si>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</si>
  <si>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</si>
  <si>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</si>
  <si>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</si>
  <si>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</si>
  <si>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</si>
  <si>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</si>
  <si>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</si>
  <si>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</si>
  <si>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</si>
  <si>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</si>
  <si>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</si>
  <si>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</si>
  <si>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</si>
  <si>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</si>
  <si>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</si>
  <si>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</si>
  <si>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</si>
  <si>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</si>
  <si>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</si>
  <si>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</si>
  <si>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</si>
  <si>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</si>
  <si>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</si>
  <si>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</si>
  <si>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</si>
  <si>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</si>
  <si>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</si>
  <si>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</si>
  <si>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</si>
  <si>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</si>
  <si>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</si>
  <si>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</si>
  <si>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</si>
  <si>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</si>
  <si>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</si>
  <si>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</si>
  <si>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</si>
  <si>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</si>
  <si>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</si>
  <si>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</si>
  <si>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</si>
  <si>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</si>
  <si>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</si>
  <si>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</si>
  <si>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</si>
  <si>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</si>
  <si>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</si>
  <si>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</si>
  <si>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</si>
  <si>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</si>
  <si>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</si>
  <si>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</si>
  <si>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</si>
  <si>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</si>
  <si>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</si>
  <si>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</si>
  <si>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</si>
  <si>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</si>
  <si>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</si>
  <si>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</si>
  <si>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</si>
  <si>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</si>
  <si>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</si>
  <si>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</si>
  <si>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</si>
  <si>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</si>
  <si>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</si>
  <si>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</si>
  <si>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</si>
  <si>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</si>
  <si>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</si>
  <si>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</si>
  <si>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</si>
  <si>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</si>
  <si>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</si>
  <si>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</si>
  <si>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</si>
  <si>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</si>
  <si>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</si>
  <si>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</si>
  <si>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</si>
  <si>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</si>
  <si>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</si>
  <si>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</si>
  <si>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</si>
  <si>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</si>
  <si>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</si>
  <si>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</si>
  <si>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</si>
  <si>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</si>
  <si>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</si>
  <si>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</si>
  <si>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</si>
  <si>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</si>
  <si>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</si>
  <si>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</si>
  <si>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</si>
  <si>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</si>
  <si>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</si>
  <si>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</si>
  <si>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</si>
  <si>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</si>
  <si>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</si>
  <si>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</si>
  <si>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</si>
  <si>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</si>
  <si>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</si>
  <si>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</si>
  <si>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</si>
  <si>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</si>
  <si>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</si>
  <si>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</si>
  <si>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</si>
  <si>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</si>
  <si>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</si>
  <si>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</si>
  <si>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</si>
  <si>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</si>
  <si>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</si>
  <si>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</si>
  <si>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</si>
  <si>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</si>
  <si>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</si>
  <si>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</si>
  <si>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</si>
  <si>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</si>
  <si>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</si>
  <si>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</si>
  <si>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</si>
  <si>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</si>
  <si>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</si>
  <si>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</si>
  <si>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</si>
  <si>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</si>
  <si>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</si>
  <si>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</si>
  <si>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</si>
  <si>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</si>
  <si>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</si>
  <si>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</si>
  <si>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</si>
  <si>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</si>
  <si>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</si>
  <si>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</si>
  <si>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</si>
  <si>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</si>
  <si>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</si>
  <si>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</si>
  <si>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</si>
  <si>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</si>
  <si>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</si>
  <si>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</si>
  <si>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</si>
  <si>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</si>
  <si>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</si>
  <si>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</si>
  <si>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</si>
  <si>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</si>
  <si>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</si>
  <si>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</si>
  <si>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</si>
  <si>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</si>
  <si>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</si>
  <si>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</si>
  <si>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</si>
  <si>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</si>
  <si>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</si>
  <si>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</si>
  <si>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</si>
  <si>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</si>
  <si>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</si>
  <si>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</si>
  <si>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</si>
  <si>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</si>
  <si>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</si>
  <si>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</si>
  <si>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</si>
  <si>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</si>
  <si>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</si>
  <si>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</si>
  <si>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</si>
  <si>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</si>
  <si>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</si>
  <si>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</si>
  <si>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</si>
  <si>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</si>
  <si>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</si>
  <si>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</si>
  <si>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</si>
  <si>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</si>
  <si>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</si>
  <si>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</si>
  <si>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</si>
  <si>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</si>
  <si>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</si>
  <si>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</si>
  <si>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</si>
  <si>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</si>
  <si>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</si>
  <si>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</si>
  <si>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</si>
  <si>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</si>
  <si>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</si>
  <si>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</si>
  <si>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</si>
  <si>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</si>
  <si>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</si>
  <si>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</si>
  <si>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</si>
  <si>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</si>
  <si>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</si>
  <si>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</si>
  <si>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</si>
  <si>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</si>
  <si>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</si>
  <si>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</si>
  <si>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</si>
  <si>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</si>
  <si>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</si>
  <si>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</si>
  <si>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</si>
  <si>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</si>
  <si>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</si>
  <si>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</si>
  <si>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</si>
  <si>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</si>
  <si>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</si>
  <si>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</si>
  <si>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</si>
  <si>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</si>
  <si>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</si>
  <si>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</si>
  <si>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</si>
  <si>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</si>
  <si>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</si>
  <si>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</si>
  <si>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</si>
  <si>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</si>
  <si>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</si>
  <si>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</si>
  <si>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</si>
  <si>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</si>
  <si>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</si>
  <si>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</si>
  <si>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</si>
  <si>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</si>
  <si>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</si>
  <si>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</si>
  <si>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</si>
  <si>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</si>
  <si>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</si>
  <si>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</si>
  <si>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</si>
  <si>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</si>
  <si>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</si>
  <si>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</si>
  <si>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</si>
  <si>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</si>
  <si>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</si>
  <si>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</si>
  <si>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</si>
  <si>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</si>
  <si>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</si>
  <si>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</si>
  <si>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</si>
  <si>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</si>
  <si>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</si>
  <si>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</si>
  <si>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</si>
  <si>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</si>
  <si>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</si>
  <si>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</si>
  <si>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</si>
  <si>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</si>
  <si>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</si>
  <si>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</si>
  <si>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</si>
  <si>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</si>
  <si>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</si>
  <si>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</si>
  <si>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</si>
  <si>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</si>
  <si>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</si>
  <si>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</si>
  <si>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</si>
  <si>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</si>
  <si>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</si>
  <si>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</si>
  <si>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</si>
  <si>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</si>
  <si>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</si>
  <si>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</si>
  <si>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</si>
  <si>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</si>
  <si>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</si>
  <si>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</si>
  <si>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</si>
  <si>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</si>
  <si>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</si>
  <si>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</si>
  <si>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</si>
  <si>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</si>
  <si>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</si>
  <si>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</si>
  <si>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</si>
  <si>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</si>
  <si>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</si>
  <si>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</si>
  <si>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</si>
  <si>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</si>
  <si>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</si>
  <si>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</si>
  <si>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</si>
  <si>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</si>
  <si>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</si>
  <si>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</si>
  <si>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</si>
  <si>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</si>
  <si>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</si>
  <si>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</si>
  <si>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</si>
  <si>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</si>
  <si>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</si>
  <si>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</si>
  <si>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</si>
  <si>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</si>
  <si>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</si>
  <si>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</si>
  <si>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</si>
  <si>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</si>
  <si>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</si>
  <si>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</si>
  <si>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</si>
  <si>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</si>
  <si>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</si>
  <si>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</si>
  <si>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</si>
  <si>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</si>
  <si>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</si>
  <si>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</si>
  <si>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</si>
  <si>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</si>
  <si>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</si>
  <si>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</si>
  <si>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</si>
  <si>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</si>
  <si>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</si>
  <si>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</si>
  <si>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</si>
  <si>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</si>
  <si>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</si>
  <si>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</si>
  <si>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</si>
  <si>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</si>
  <si>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</si>
  <si>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</si>
  <si>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</si>
  <si>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</si>
  <si>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</si>
  <si>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</si>
  <si>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</si>
  <si>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</si>
  <si>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</si>
  <si>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</si>
  <si>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</si>
  <si>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</si>
  <si>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</si>
  <si>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</si>
  <si>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</si>
  <si>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</si>
  <si>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</si>
  <si>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</si>
  <si>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</si>
  <si>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</si>
  <si>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</si>
  <si>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</si>
  <si>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</si>
  <si>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</si>
  <si>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</si>
  <si>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</si>
  <si>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</si>
  <si>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</si>
  <si>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</si>
  <si>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</si>
  <si>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</si>
  <si>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</si>
  <si>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</si>
  <si>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</si>
  <si>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</si>
  <si>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</si>
  <si>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</si>
  <si>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</si>
  <si>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</si>
  <si>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</si>
  <si>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</si>
  <si>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</si>
  <si>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</si>
  <si>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</si>
  <si>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</si>
  <si>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</si>
  <si>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</si>
  <si>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</si>
  <si>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</si>
  <si>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</si>
  <si>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</si>
  <si>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</si>
  <si>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</si>
  <si>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</si>
  <si>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</si>
  <si>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</si>
  <si>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</si>
  <si>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</si>
  <si>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</si>
  <si>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</si>
  <si>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</si>
  <si>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</si>
  <si>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</si>
  <si>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</si>
  <si>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</si>
  <si>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</si>
  <si>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</si>
  <si>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</si>
  <si>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</si>
  <si>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</si>
  <si>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</si>
  <si>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</si>
  <si>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</si>
  <si>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</si>
  <si>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</si>
  <si>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</si>
  <si>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</si>
  <si>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</si>
  <si>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</si>
  <si>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</si>
  <si>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</si>
  <si>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</si>
  <si>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</si>
  <si>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</si>
  <si>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</si>
  <si>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</si>
  <si>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</si>
  <si>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</si>
  <si>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</si>
  <si>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</si>
  <si>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</si>
  <si>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</si>
  <si>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</si>
  <si>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</si>
  <si>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</si>
  <si>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</si>
  <si>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</si>
  <si>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</si>
  <si>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</si>
  <si>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</si>
  <si>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</si>
  <si>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</si>
  <si>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</si>
  <si>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</si>
  <si>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</si>
  <si>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</si>
  <si>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</si>
  <si>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</si>
  <si>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</si>
  <si>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</si>
  <si>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</si>
  <si>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</si>
  <si>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</si>
  <si>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</si>
  <si>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</si>
  <si>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</si>
  <si>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</si>
  <si>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</si>
  <si>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</si>
  <si>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</si>
  <si>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</si>
  <si>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</si>
  <si>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</si>
  <si>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</si>
  <si>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</si>
  <si>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</si>
  <si>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</si>
  <si>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</si>
  <si>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</si>
  <si>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</si>
  <si>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</si>
  <si>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</si>
  <si>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</si>
  <si>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</si>
  <si>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</si>
  <si>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</si>
  <si>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</si>
  <si>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</si>
  <si>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</si>
  <si>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</si>
  <si>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</si>
  <si>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</si>
  <si>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</si>
  <si>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</si>
  <si>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</si>
  <si>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</si>
  <si>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</si>
  <si>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</si>
  <si>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</si>
  <si>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</si>
  <si>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</si>
  <si>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</si>
  <si>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</si>
  <si>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</si>
  <si>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</si>
  <si>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</si>
  <si>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</si>
  <si>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</si>
  <si>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</si>
  <si>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</si>
  <si>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</si>
  <si>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</si>
  <si>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</si>
  <si>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</si>
  <si>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</si>
  <si>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</si>
  <si>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</si>
  <si>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</si>
  <si>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</si>
  <si>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</si>
  <si>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</si>
  <si>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</si>
  <si>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</si>
  <si>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</si>
  <si>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</si>
  <si>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</si>
  <si>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</si>
  <si>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</si>
  <si>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</si>
  <si>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</si>
  <si>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</si>
  <si>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</si>
  <si>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</si>
  <si>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</si>
  <si>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</si>
  <si>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</si>
  <si>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</si>
  <si>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</si>
  <si>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</si>
  <si>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</si>
  <si>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</si>
  <si>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</si>
  <si>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</si>
  <si>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</si>
  <si>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</si>
  <si>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</si>
  <si>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</si>
  <si>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</si>
  <si>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</si>
  <si>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</si>
  <si>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</si>
  <si>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</si>
  <si>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</si>
  <si>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</si>
  <si>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</si>
  <si>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</si>
  <si>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</si>
  <si>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</si>
  <si>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</si>
  <si>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</si>
  <si>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</si>
  <si>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</si>
  <si>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</si>
  <si>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</si>
  <si>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</si>
  <si>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</si>
  <si>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</si>
  <si>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</si>
  <si>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</si>
  <si>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</si>
  <si>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</si>
  <si>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</si>
  <si>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</si>
  <si>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</si>
  <si>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</si>
  <si>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</si>
  <si>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</si>
  <si>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</si>
  <si>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</si>
  <si>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</si>
  <si>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</si>
  <si>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</si>
  <si>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</si>
  <si>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</si>
  <si>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</si>
  <si>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</si>
  <si>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</si>
  <si>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</si>
  <si>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</si>
  <si>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</si>
  <si>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</si>
  <si>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</si>
  <si>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</si>
  <si>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</si>
  <si>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</si>
  <si>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</si>
  <si>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</si>
  <si>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</si>
  <si>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</si>
  <si>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</si>
  <si>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</si>
  <si>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</si>
  <si>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</si>
  <si>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</si>
  <si>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</si>
  <si>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</si>
  <si>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</si>
  <si>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</si>
  <si>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</si>
  <si>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</si>
  <si>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</si>
  <si>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</si>
  <si>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</si>
  <si>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</si>
  <si>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</si>
  <si>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</si>
  <si>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</si>
  <si>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</si>
  <si>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</si>
  <si>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</si>
  <si>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</si>
  <si>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</si>
  <si>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</si>
  <si>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</si>
  <si>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</si>
  <si>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</si>
  <si>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</si>
  <si>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</si>
  <si>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</si>
  <si>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</si>
  <si>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</si>
  <si>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</si>
  <si>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</si>
  <si>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</si>
  <si>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</si>
  <si>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</si>
  <si>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</si>
  <si>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</si>
  <si>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</si>
  <si>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</si>
  <si>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</si>
  <si>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</si>
  <si>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</si>
  <si>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</si>
  <si>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</si>
  <si>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</si>
  <si>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</si>
  <si>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</si>
  <si>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</si>
  <si>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</si>
  <si>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</si>
  <si>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</si>
  <si>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</si>
  <si>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</si>
  <si>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</si>
  <si>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</si>
  <si>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</si>
  <si>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</si>
  <si>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</si>
  <si>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</si>
  <si>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</si>
  <si>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</si>
  <si>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</si>
  <si>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</si>
  <si>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</si>
  <si>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</si>
  <si>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</si>
  <si>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</si>
  <si>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</si>
  <si>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</si>
  <si>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</si>
  <si>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</si>
  <si>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</si>
  <si>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</si>
  <si>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</si>
  <si>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</si>
  <si>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</si>
  <si>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</si>
  <si>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</si>
  <si>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</si>
  <si>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</si>
  <si>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</si>
  <si>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</si>
  <si>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</si>
  <si>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</si>
  <si>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</si>
  <si>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</si>
  <si>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</si>
  <si>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</si>
  <si>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</si>
  <si>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</si>
  <si>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</si>
  <si>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</si>
  <si>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</si>
  <si>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</si>
  <si>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</si>
  <si>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</si>
  <si>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</si>
  <si>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</si>
  <si>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</si>
  <si>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</si>
  <si>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</si>
  <si>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</si>
  <si>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</si>
  <si>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</si>
  <si>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</si>
  <si>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</si>
  <si>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</si>
  <si>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</si>
  <si>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</si>
  <si>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</si>
  <si>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</si>
  <si>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</si>
  <si>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</si>
  <si>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</si>
  <si>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</si>
  <si>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</si>
  <si>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</si>
  <si>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</si>
  <si>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</si>
  <si>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</si>
  <si>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</si>
  <si>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</si>
  <si>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</si>
  <si>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</si>
  <si>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</si>
  <si>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</si>
  <si>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</si>
  <si>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</si>
  <si>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</si>
  <si>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</si>
  <si>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</si>
  <si>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</si>
  <si>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</si>
  <si>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</si>
  <si>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</si>
  <si>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</si>
  <si>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</si>
  <si>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</si>
  <si>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</si>
  <si>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</si>
  <si>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</si>
  <si>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</si>
  <si>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</si>
  <si>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</si>
  <si>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</si>
  <si>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</si>
  <si>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</si>
  <si>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</si>
  <si>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</si>
  <si>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</si>
  <si>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</si>
  <si>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</si>
  <si>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</si>
  <si>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</si>
  <si>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</si>
  <si>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</si>
  <si>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</si>
  <si>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</si>
  <si>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</si>
  <si>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</si>
  <si>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</si>
  <si>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</si>
  <si>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</si>
  <si>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</si>
  <si>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</si>
  <si>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</si>
  <si>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</si>
  <si>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</si>
  <si>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</si>
  <si>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</si>
  <si>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</si>
  <si>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</si>
  <si>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</si>
  <si>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</si>
  <si>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</si>
  <si>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</si>
  <si>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</si>
  <si>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</si>
  <si>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</si>
  <si>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</si>
  <si>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</si>
  <si>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</si>
  <si>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</si>
  <si>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</si>
  <si>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</si>
  <si>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</si>
  <si>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</si>
  <si>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</si>
  <si>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</si>
  <si>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</si>
  <si>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</si>
  <si>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</si>
  <si>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</si>
  <si>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</si>
  <si>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</si>
  <si>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</si>
  <si>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</si>
  <si>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</si>
  <si>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</si>
  <si>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</si>
  <si>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</si>
  <si>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</si>
  <si>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</si>
  <si>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</si>
  <si>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</si>
  <si>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</si>
  <si>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</si>
  <si>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</si>
  <si>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</si>
  <si>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</si>
  <si>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</si>
  <si>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</si>
  <si>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</si>
  <si>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</si>
  <si>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</si>
  <si>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</si>
  <si>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</si>
  <si>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</si>
  <si>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</si>
  <si>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</si>
  <si>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</si>
  <si>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</si>
  <si>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</si>
  <si>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</si>
  <si>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</si>
  <si>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</si>
  <si>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</si>
  <si>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</si>
  <si>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</si>
  <si>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</si>
  <si>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</si>
  <si>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</si>
  <si>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</si>
  <si>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</si>
  <si>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</si>
  <si>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</si>
  <si>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</si>
  <si>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</si>
  <si>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</si>
  <si>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</si>
  <si>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</si>
  <si>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</si>
  <si>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</si>
  <si>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</si>
  <si>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</si>
  <si>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</si>
  <si>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</si>
  <si>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</si>
  <si>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</si>
  <si>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</si>
  <si>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</si>
  <si>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</si>
  <si>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</si>
  <si>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</si>
  <si>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</si>
  <si>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</si>
  <si>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</si>
  <si>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</si>
  <si>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</si>
  <si>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</si>
  <si>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</si>
  <si>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</si>
  <si>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</si>
  <si>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</si>
  <si>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</si>
  <si>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</si>
  <si>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</si>
  <si>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</si>
  <si>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</si>
  <si>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</si>
  <si>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</si>
  <si>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</si>
  <si>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</si>
  <si>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</si>
  <si>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</si>
  <si>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</si>
  <si>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</si>
  <si>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</si>
  <si>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</si>
  <si>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</si>
  <si>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</si>
  <si>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</si>
  <si>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</si>
  <si>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</si>
  <si>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</si>
  <si>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</si>
  <si>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</si>
  <si>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</si>
  <si>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</si>
  <si>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</si>
  <si>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</si>
  <si>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</si>
  <si>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</si>
  <si>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</si>
  <si>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</si>
  <si>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</si>
  <si>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</si>
  <si>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</si>
  <si>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</si>
  <si>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</si>
  <si>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</si>
  <si>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</si>
  <si>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</si>
  <si>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</si>
  <si>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</si>
  <si>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</si>
  <si>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</si>
  <si>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</si>
  <si>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</si>
  <si>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</si>
  <si>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</si>
  <si>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</si>
  <si>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</si>
  <si>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</si>
  <si>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</si>
  <si>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</si>
  <si>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</si>
  <si>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</si>
  <si>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</si>
  <si>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</si>
  <si>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</si>
  <si>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</si>
  <si>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</si>
  <si>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</si>
  <si>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</si>
  <si>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</si>
  <si>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</si>
  <si>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</si>
  <si>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</si>
  <si>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</si>
  <si>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</si>
  <si>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</si>
  <si>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</si>
  <si>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</si>
  <si>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</si>
  <si>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</si>
  <si>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</si>
  <si>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</si>
  <si>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</si>
  <si>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</si>
  <si>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</si>
  <si>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</si>
  <si>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</si>
  <si>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</si>
  <si>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</si>
  <si>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</si>
  <si>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</si>
  <si>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</si>
  <si>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</si>
  <si>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</si>
  <si>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</si>
  <si>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</si>
  <si>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</si>
  <si>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</si>
  <si>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</si>
  <si>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</si>
  <si>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</si>
  <si>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</si>
  <si>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</si>
  <si>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</si>
  <si>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</si>
  <si>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</si>
  <si>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</si>
  <si>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</si>
  <si>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</si>
  <si>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</si>
  <si>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</si>
  <si>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</si>
  <si>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</si>
  <si>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</si>
  <si>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</si>
  <si>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</si>
  <si>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</si>
  <si>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</si>
  <si>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</si>
  <si>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</si>
  <si>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</si>
  <si>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</si>
  <si>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</si>
  <si>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</si>
  <si>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</si>
  <si>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</si>
  <si>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</si>
  <si>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</si>
  <si>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</si>
  <si>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</si>
  <si>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</si>
  <si>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</si>
  <si>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</si>
  <si>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</si>
  <si>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</si>
  <si>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</si>
  <si>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</si>
  <si>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</si>
  <si>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</si>
  <si>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</si>
  <si>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</si>
  <si>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</si>
  <si>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</si>
  <si>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</si>
  <si>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</si>
  <si>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</si>
  <si>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</si>
  <si>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</si>
  <si>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</si>
  <si>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</si>
  <si>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</si>
  <si>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</si>
  <si>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</si>
  <si>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</si>
  <si>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</si>
  <si>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</si>
  <si>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</si>
  <si>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</si>
  <si>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</si>
  <si>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</si>
  <si>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</si>
  <si>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</si>
  <si>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</si>
  <si>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</si>
  <si>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</si>
  <si>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</si>
  <si>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</si>
  <si>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</si>
  <si>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</si>
  <si>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</si>
  <si>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</si>
  <si>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</si>
  <si>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</si>
  <si>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</si>
  <si>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</si>
  <si>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</si>
  <si>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</si>
  <si>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</si>
  <si>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</si>
  <si>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</si>
  <si>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</si>
  <si>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</si>
  <si>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</si>
  <si>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</si>
  <si>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</si>
  <si>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</si>
  <si>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</si>
  <si>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</si>
  <si>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</si>
  <si>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</si>
  <si>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</si>
  <si>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</si>
  <si>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</si>
  <si>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</si>
  <si>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</si>
  <si>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</si>
  <si>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</si>
  <si>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</si>
  <si>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</si>
  <si>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</si>
  <si>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</si>
  <si>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</si>
  <si>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</si>
  <si>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</si>
  <si>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</si>
  <si>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</si>
  <si>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</si>
  <si>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</si>
  <si>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</si>
  <si>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</si>
  <si>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</si>
  <si>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</si>
  <si>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</si>
  <si>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</si>
  <si>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</si>
  <si>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</si>
  <si>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</si>
  <si>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</si>
  <si>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</si>
  <si>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</si>
  <si>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</si>
  <si>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</si>
  <si>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</si>
  <si>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</si>
  <si>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</si>
  <si>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</si>
  <si>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</si>
  <si>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</si>
  <si>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</si>
  <si>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</si>
  <si>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</si>
  <si>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</si>
  <si>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</si>
  <si>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</si>
  <si>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</si>
  <si>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</si>
  <si>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</si>
  <si>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</si>
  <si>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</si>
  <si>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</si>
  <si>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</si>
  <si>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</si>
  <si>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</si>
  <si>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</si>
  <si>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</si>
  <si>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</si>
  <si>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</si>
  <si>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</si>
  <si>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</si>
  <si>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</si>
  <si>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</si>
  <si>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</si>
  <si>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</si>
  <si>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</si>
  <si>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</si>
  <si>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</si>
  <si>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</si>
  <si>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</si>
  <si>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</si>
  <si>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</si>
  <si>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</si>
  <si>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</si>
  <si>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</si>
  <si>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</si>
  <si>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</si>
  <si>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</si>
  <si>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</si>
  <si>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</si>
  <si>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</si>
  <si>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</si>
  <si>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</si>
  <si>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</si>
  <si>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</si>
  <si>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</si>
  <si>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</si>
  <si>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</si>
  <si>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</si>
  <si>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</si>
  <si>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</si>
  <si>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</si>
  <si>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</si>
  <si>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</si>
  <si>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</si>
  <si>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</si>
  <si>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</si>
  <si>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</si>
  <si>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</si>
  <si>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</si>
  <si>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</si>
  <si>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</si>
  <si>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</si>
  <si>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</si>
  <si>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</si>
  <si>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</si>
  <si>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</si>
  <si>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</si>
  <si>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</si>
  <si>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</si>
  <si>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</si>
  <si>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</si>
  <si>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</si>
  <si>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</si>
  <si>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</si>
  <si>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</si>
  <si>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</si>
  <si>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</si>
  <si>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</si>
  <si>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</si>
  <si>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</si>
  <si>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</si>
  <si>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</si>
  <si>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</si>
  <si>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</si>
  <si>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</si>
  <si>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</si>
  <si>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</si>
  <si>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</si>
  <si>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</si>
  <si>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</si>
  <si>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</si>
  <si>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</si>
  <si>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</si>
  <si>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</si>
  <si>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</si>
  <si>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</si>
  <si>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</si>
  <si>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</si>
  <si>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</si>
  <si>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</si>
  <si>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</si>
  <si>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</si>
  <si>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</si>
  <si>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</si>
  <si>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</si>
  <si>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</si>
  <si>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</si>
  <si>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</si>
  <si>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</si>
  <si>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</si>
  <si>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</si>
  <si>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</si>
  <si>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</si>
  <si>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</si>
  <si>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</si>
  <si>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</si>
  <si>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</si>
  <si>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</si>
  <si>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</si>
  <si>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</si>
  <si>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</si>
  <si>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</si>
  <si>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</si>
  <si>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</si>
  <si>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</si>
  <si>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</si>
  <si>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</si>
  <si>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</si>
  <si>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</si>
  <si>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</si>
  <si>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</si>
  <si>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</si>
  <si>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</si>
  <si>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</si>
  <si>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</si>
  <si>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</si>
  <si>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</si>
  <si>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</si>
  <si>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</si>
  <si>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</si>
  <si>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</si>
  <si>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</si>
  <si>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</si>
  <si>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</si>
  <si>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</si>
  <si>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</si>
  <si>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</si>
  <si>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</si>
  <si>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</si>
  <si>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</si>
  <si>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</si>
  <si>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</si>
  <si>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</si>
  <si>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</si>
  <si>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</si>
  <si>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</si>
  <si>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</si>
  <si>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</si>
  <si>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</si>
  <si>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</si>
  <si>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</si>
  <si>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</si>
  <si>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</si>
  <si>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</si>
  <si>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</si>
  <si>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</si>
  <si>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</si>
  <si>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</si>
  <si>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</si>
  <si>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</si>
  <si>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</si>
  <si>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</si>
  <si>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</si>
  <si>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</si>
  <si>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</si>
  <si>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</si>
  <si>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</si>
  <si>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</si>
  <si>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</si>
  <si>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</si>
  <si>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</si>
  <si>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</si>
  <si>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</si>
  <si>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</si>
  <si>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</si>
  <si>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</si>
  <si>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</si>
  <si>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</si>
  <si>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</si>
  <si>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</si>
  <si>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</si>
  <si>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</si>
  <si>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</si>
  <si>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</si>
  <si>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</si>
  <si>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</si>
  <si>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</si>
  <si>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</si>
  <si>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</si>
  <si>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</si>
  <si>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</si>
  <si>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</si>
  <si>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</si>
  <si>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</si>
  <si>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</si>
  <si>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</si>
  <si>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</si>
  <si>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</si>
  <si>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</si>
  <si>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</si>
  <si>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</si>
  <si>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</si>
  <si>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</si>
  <si>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</si>
  <si>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</si>
  <si>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</si>
  <si>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</si>
  <si>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</si>
  <si>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</si>
  <si>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</si>
  <si>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</si>
  <si>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</si>
  <si>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</si>
  <si>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</si>
  <si>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</si>
  <si>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</si>
  <si>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</si>
  <si>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</si>
  <si>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</si>
  <si>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</si>
  <si>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</si>
  <si>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</si>
  <si>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</si>
  <si>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</si>
  <si>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</si>
  <si>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</si>
  <si>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</si>
  <si>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</si>
  <si>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</si>
  <si>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</si>
  <si>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</si>
  <si>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</si>
  <si>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</si>
  <si>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</si>
  <si>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</si>
  <si>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</si>
  <si>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</si>
  <si>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</si>
  <si>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</si>
  <si>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</si>
  <si>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</si>
  <si>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</si>
  <si>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</si>
  <si>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</si>
  <si>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</si>
  <si>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</si>
  <si>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</si>
  <si>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</si>
  <si>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</si>
  <si>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</si>
  <si>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</si>
  <si>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</si>
  <si>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</si>
  <si>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</si>
  <si>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</si>
  <si>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</si>
  <si>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</si>
  <si>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</si>
  <si>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</si>
  <si>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</si>
  <si>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</si>
  <si>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</si>
  <si>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</si>
  <si>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</si>
  <si>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</si>
  <si>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</si>
  <si>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</si>
  <si>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</si>
  <si>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</si>
  <si>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</si>
  <si>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</si>
  <si>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</si>
  <si>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</si>
  <si>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</si>
  <si>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</si>
  <si>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</si>
  <si>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</si>
  <si>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</si>
  <si>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</si>
  <si>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</si>
  <si>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</si>
  <si>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</si>
  <si>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</si>
  <si>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</si>
  <si>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</si>
  <si>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</si>
  <si>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</si>
  <si>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</si>
  <si>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</si>
  <si>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</si>
  <si>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</si>
  <si>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</si>
  <si>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</si>
  <si>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</si>
  <si>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</si>
  <si>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</si>
  <si>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</si>
  <si>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</si>
  <si>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</si>
  <si>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</si>
  <si>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</si>
  <si>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</si>
  <si>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</si>
  <si>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</si>
  <si>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</si>
  <si>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</si>
  <si>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</si>
  <si>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</si>
  <si>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</si>
  <si>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</si>
  <si>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</si>
  <si>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</si>
  <si>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</si>
  <si>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</si>
  <si>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</si>
  <si>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</si>
  <si>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</si>
  <si>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</si>
  <si>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</si>
  <si>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</si>
  <si>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</si>
  <si>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</si>
  <si>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</si>
  <si>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</si>
  <si>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</si>
  <si>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</si>
  <si>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</si>
  <si>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</si>
  <si>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</si>
  <si>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</si>
  <si>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</si>
  <si>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</si>
  <si>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</si>
  <si>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</si>
  <si>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</si>
  <si>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</si>
  <si>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</si>
  <si>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</si>
  <si>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</si>
  <si>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</si>
  <si>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</si>
  <si>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</si>
  <si>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</si>
  <si>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</si>
  <si>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</si>
  <si>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</si>
  <si>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</si>
  <si>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</si>
  <si>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</si>
  <si>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</si>
  <si>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</si>
  <si>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</si>
  <si>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</si>
  <si>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</si>
  <si>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</si>
  <si>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</si>
  <si>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</si>
  <si>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</si>
  <si>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</si>
  <si>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</si>
  <si>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</si>
  <si>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</si>
  <si>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</si>
  <si>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</si>
  <si>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</si>
  <si>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</si>
  <si>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</si>
  <si>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</si>
  <si>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</si>
  <si>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</si>
  <si>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</si>
  <si>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</si>
  <si>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</si>
  <si>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</si>
  <si>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</si>
  <si>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</si>
  <si>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</si>
  <si>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</si>
  <si>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</si>
  <si>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</si>
  <si>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</si>
  <si>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</si>
  <si>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</si>
  <si>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</si>
  <si>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</si>
  <si>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</si>
  <si>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</si>
  <si>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</si>
  <si>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</si>
  <si>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</si>
  <si>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</si>
  <si>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</si>
  <si>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</si>
  <si>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</si>
  <si>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</si>
  <si>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</si>
  <si>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</si>
  <si>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</si>
  <si>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</si>
  <si>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</si>
  <si>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</si>
  <si>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</si>
  <si>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</si>
  <si>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</si>
  <si>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</si>
  <si>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</si>
  <si>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</si>
  <si>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</si>
  <si>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</si>
  <si>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</si>
  <si>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</si>
  <si>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</si>
  <si>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</si>
  <si>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</si>
  <si>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</si>
  <si>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</si>
  <si>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</si>
  <si>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</si>
  <si>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</si>
  <si>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</si>
  <si>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</si>
  <si>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</si>
  <si>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</si>
  <si>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</si>
  <si>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</si>
  <si>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</si>
  <si>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</si>
  <si>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</si>
  <si>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</si>
  <si>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</si>
  <si>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</si>
  <si>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</si>
  <si>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</si>
  <si>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</si>
  <si>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</si>
  <si>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</si>
  <si>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</si>
  <si>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</si>
  <si>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</si>
  <si>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</si>
  <si>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</si>
  <si>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</si>
  <si>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</si>
  <si>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</si>
  <si>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</si>
  <si>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</si>
  <si>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</si>
  <si>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</si>
  <si>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</si>
  <si>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</si>
  <si>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</si>
  <si>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</si>
  <si>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</si>
  <si>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</si>
  <si>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</si>
  <si>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</si>
  <si>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</si>
  <si>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</si>
  <si>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</si>
  <si>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</si>
  <si>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</si>
  <si>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</si>
  <si>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</si>
  <si>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</si>
  <si>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</si>
  <si>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</si>
  <si>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</si>
  <si>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</si>
  <si>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</si>
  <si>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</si>
  <si>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</si>
  <si>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</si>
  <si>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</si>
  <si>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</si>
  <si>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</si>
  <si>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</si>
  <si>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</si>
  <si>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</si>
  <si>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</si>
  <si>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</si>
  <si>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</si>
  <si>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</si>
  <si>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</si>
  <si>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</si>
  <si>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</si>
  <si>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</si>
  <si>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</si>
  <si>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</si>
  <si>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</si>
  <si>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</si>
  <si>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</si>
  <si>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</si>
  <si>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</si>
  <si>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</si>
  <si>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</si>
  <si>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</si>
  <si>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</si>
  <si>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</si>
  <si>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</si>
  <si>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</si>
  <si>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</si>
  <si>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</si>
  <si>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</si>
  <si>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</si>
  <si>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</si>
  <si>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</si>
  <si>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</si>
  <si>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</si>
  <si>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</si>
  <si>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</si>
  <si>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</si>
  <si>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</si>
  <si>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</si>
  <si>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</si>
  <si>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</si>
  <si>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</si>
  <si>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</si>
  <si>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</si>
  <si>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</si>
  <si>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</si>
  <si>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</si>
  <si>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</si>
  <si>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</si>
  <si>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</si>
  <si>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</si>
  <si>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</si>
  <si>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</si>
  <si>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</si>
  <si>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</si>
  <si>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</si>
  <si>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</si>
  <si>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</si>
  <si>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</si>
  <si>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</si>
  <si>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</si>
  <si>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</si>
  <si>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</si>
  <si>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</si>
  <si>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</si>
  <si>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</si>
  <si>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</si>
  <si>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</si>
  <si>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</si>
  <si>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</si>
  <si>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</si>
  <si>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</si>
  <si>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</si>
  <si>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</si>
  <si>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</si>
  <si>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</si>
  <si>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</si>
  <si>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</si>
  <si>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</si>
  <si>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</si>
  <si>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</si>
  <si>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</si>
  <si>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</si>
  <si>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</si>
  <si>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</si>
  <si>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</si>
  <si>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</si>
  <si>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</si>
  <si>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</si>
  <si>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</si>
  <si>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</si>
  <si>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</si>
  <si>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</si>
  <si>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</si>
  <si>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</si>
  <si>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</si>
  <si>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</si>
  <si>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</si>
  <si>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</si>
  <si>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</si>
  <si>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</si>
  <si>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</si>
  <si>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</si>
  <si>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</si>
  <si>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</si>
  <si>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</si>
  <si>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</si>
  <si>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</si>
  <si>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</si>
  <si>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</si>
  <si>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</si>
  <si>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</si>
  <si>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</si>
  <si>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</si>
  <si>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</si>
  <si>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</si>
  <si>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</si>
  <si>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</si>
  <si>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</si>
  <si>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</si>
  <si>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</si>
  <si>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</si>
  <si>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</si>
  <si>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</si>
  <si>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</si>
  <si>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</si>
  <si>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</si>
  <si>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</si>
  <si>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</si>
  <si>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</si>
  <si>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</si>
  <si>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</si>
  <si>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</si>
  <si>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</si>
  <si>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</si>
  <si>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</si>
  <si>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</si>
  <si>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</si>
  <si>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</si>
  <si>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</si>
  <si>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</si>
  <si>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</si>
  <si>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</si>
  <si>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</si>
  <si>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</si>
  <si>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</si>
  <si>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</si>
  <si>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</si>
  <si>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</si>
  <si>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</si>
  <si>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</si>
  <si>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</si>
  <si>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</si>
  <si>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</si>
  <si>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</si>
  <si>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</si>
  <si>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</si>
  <si>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</si>
  <si>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</si>
  <si>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</si>
  <si>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</si>
  <si>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</si>
  <si>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</si>
  <si>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</si>
  <si>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</si>
  <si>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</si>
  <si>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</si>
  <si>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</si>
  <si>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</si>
  <si>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</si>
  <si>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</si>
  <si>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</si>
  <si>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</si>
  <si>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</si>
  <si>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</si>
  <si>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</si>
  <si>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</si>
  <si>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</si>
  <si>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</si>
  <si>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</si>
  <si>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</si>
  <si>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</si>
  <si>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</si>
  <si>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</si>
  <si>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</si>
  <si>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</si>
  <si>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</si>
  <si>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</si>
  <si>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</si>
  <si>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</si>
  <si>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</si>
  <si>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</si>
  <si>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</si>
  <si>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</si>
  <si>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</si>
  <si>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</si>
  <si>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</si>
  <si>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</si>
  <si>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</si>
  <si>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</si>
  <si>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</si>
  <si>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</si>
  <si>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</si>
  <si>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</si>
  <si>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</si>
  <si>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</si>
  <si>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</si>
  <si>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</si>
  <si>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</si>
  <si>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</si>
  <si>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</si>
  <si>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</si>
  <si>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</si>
  <si>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</si>
  <si>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</si>
  <si>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</si>
  <si>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</si>
  <si>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</si>
  <si>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</si>
  <si>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</si>
  <si>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</si>
  <si>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</si>
  <si>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</si>
  <si>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</si>
  <si>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</si>
  <si>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</si>
  <si>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</si>
  <si>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</si>
  <si>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</si>
  <si>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</si>
  <si>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</si>
  <si>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</si>
  <si>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</si>
  <si>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</si>
  <si>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</si>
  <si>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</si>
  <si>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</si>
  <si>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</si>
  <si>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</si>
  <si>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</si>
  <si>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</si>
  <si>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</si>
  <si>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</si>
  <si>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</si>
  <si>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</si>
  <si>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</si>
  <si>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</si>
  <si>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</si>
  <si>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</si>
  <si>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</si>
  <si>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</si>
  <si>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</si>
  <si>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</si>
  <si>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</si>
  <si>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</si>
  <si>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</si>
  <si>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</si>
  <si>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</si>
  <si>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</si>
  <si>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</si>
  <si>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</si>
  <si>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</si>
  <si>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</si>
  <si>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</si>
  <si>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</si>
  <si>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</si>
  <si>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</si>
  <si>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</si>
  <si>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</si>
  <si>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</si>
  <si>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</si>
  <si>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</si>
  <si>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</si>
  <si>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</si>
  <si>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</si>
  <si>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</si>
  <si>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</si>
  <si>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</si>
  <si>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</si>
  <si>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</si>
  <si>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</si>
  <si>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</si>
  <si>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</si>
  <si>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</si>
  <si>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</si>
  <si>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</si>
  <si>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</si>
  <si>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</si>
  <si>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</si>
  <si>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</si>
  <si>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</si>
  <si>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</si>
  <si>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</si>
  <si>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</si>
  <si>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</si>
  <si>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</si>
  <si>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</si>
  <si>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</si>
  <si>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</si>
  <si>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</si>
  <si>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</si>
  <si>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</si>
  <si>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</si>
  <si>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</si>
  <si>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</si>
  <si>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</si>
  <si>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</si>
  <si>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</si>
  <si>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</si>
  <si>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</si>
  <si>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</si>
  <si>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</si>
  <si>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</si>
  <si>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</si>
  <si>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</si>
  <si>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</si>
  <si>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</si>
  <si>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</si>
  <si>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</si>
  <si>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</si>
  <si>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</si>
  <si>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</si>
  <si>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</si>
  <si>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</si>
  <si>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</si>
  <si>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</si>
  <si>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</si>
  <si>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</si>
  <si>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</si>
  <si>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</si>
  <si>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</si>
  <si>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</si>
  <si>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</si>
  <si>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</si>
  <si>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</si>
  <si>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</si>
  <si>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</si>
  <si>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</si>
  <si>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</si>
  <si>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</si>
  <si>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</si>
  <si>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</si>
  <si>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</si>
  <si>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</si>
  <si>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</si>
  <si>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</si>
  <si>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</si>
  <si>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</si>
  <si>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</si>
  <si>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</si>
  <si>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</si>
  <si>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</si>
  <si>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</si>
  <si>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</si>
  <si>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</si>
  <si>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</si>
  <si>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</si>
  <si>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</si>
  <si>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</si>
  <si>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</si>
  <si>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</si>
  <si>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</si>
  <si>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</si>
  <si>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</si>
  <si>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</si>
  <si>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</si>
  <si>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</si>
  <si>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</si>
  <si>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</si>
  <si>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</si>
  <si>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</si>
  <si>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</si>
  <si>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</si>
  <si>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</si>
  <si>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</si>
  <si>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</si>
  <si>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</si>
  <si>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</si>
  <si>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</si>
  <si>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</si>
  <si>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</si>
  <si>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</si>
  <si>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</si>
  <si>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</si>
  <si>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</si>
  <si>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</si>
  <si>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</si>
  <si>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</si>
  <si>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</si>
  <si>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</si>
  <si>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</si>
  <si>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</si>
  <si>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</si>
  <si>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</si>
  <si>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</si>
  <si>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</si>
  <si>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</si>
  <si>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</si>
  <si>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</si>
  <si>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</si>
  <si>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</si>
  <si>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</si>
  <si>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</si>
  <si>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</si>
  <si>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</si>
  <si>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</si>
  <si>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</si>
  <si>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</si>
  <si>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</si>
  <si>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</si>
  <si>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</si>
  <si>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</si>
  <si>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</si>
  <si>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</si>
  <si>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</si>
  <si>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</si>
  <si>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</si>
  <si>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</si>
  <si>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</si>
  <si>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</si>
  <si>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</si>
  <si>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</si>
  <si>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</si>
  <si>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</si>
  <si>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</si>
  <si>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</si>
  <si>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</si>
  <si>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</si>
  <si>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</si>
  <si>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</si>
  <si>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</si>
  <si>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</si>
  <si>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</si>
  <si>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</si>
  <si>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</si>
  <si>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</si>
  <si>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</si>
  <si>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</si>
  <si>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</si>
  <si>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</si>
  <si>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</si>
  <si>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</si>
  <si>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</si>
  <si>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</si>
  <si>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</si>
  <si>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</si>
  <si>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</si>
  <si>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</si>
  <si>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</si>
  <si>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</si>
  <si>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</si>
  <si>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</si>
  <si>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</si>
  <si>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</si>
  <si>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</si>
  <si>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</si>
  <si>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</si>
  <si>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</si>
  <si>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</si>
  <si>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</si>
  <si>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</si>
  <si>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</si>
  <si>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</si>
  <si>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</si>
  <si>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</si>
  <si>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</si>
  <si>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</si>
  <si>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</si>
  <si>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</si>
  <si>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</si>
  <si>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</si>
  <si>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</si>
  <si>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</si>
  <si>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</si>
  <si>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</si>
  <si>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</si>
  <si>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</si>
  <si>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</si>
  <si>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</si>
  <si>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</si>
  <si>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</si>
  <si>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</si>
  <si>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</si>
  <si>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</si>
  <si>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</si>
  <si>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</si>
  <si>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</si>
  <si>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</si>
  <si>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</si>
  <si>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</si>
  <si>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</si>
  <si>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</si>
  <si>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</si>
  <si>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</si>
  <si>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</si>
  <si>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</si>
  <si>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</si>
  <si>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</si>
  <si>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</si>
  <si>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</si>
  <si>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</si>
  <si>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</si>
  <si>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</si>
  <si>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</si>
  <si>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</si>
  <si>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</si>
  <si>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</si>
  <si>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</si>
  <si>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</si>
  <si>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</si>
  <si>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</si>
  <si>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</si>
  <si>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</si>
  <si>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</si>
  <si>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</si>
  <si>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</si>
  <si>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</si>
  <si>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</si>
  <si>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</si>
  <si>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</si>
  <si>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</si>
  <si>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</si>
  <si>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</si>
  <si>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</si>
  <si>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</si>
  <si>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</si>
  <si>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</si>
  <si>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</si>
  <si>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</si>
  <si>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</si>
  <si>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</si>
  <si>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</si>
  <si>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</si>
  <si>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</si>
  <si>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</si>
  <si>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</si>
  <si>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</si>
  <si>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</si>
  <si>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</si>
  <si>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</si>
  <si>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</si>
  <si>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</si>
  <si>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</si>
  <si>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</si>
  <si>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</si>
  <si>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</si>
  <si>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</si>
  <si>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</si>
  <si>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</si>
  <si>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</si>
  <si>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</si>
  <si>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</si>
  <si>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</si>
  <si>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</si>
  <si>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</si>
  <si>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</si>
  <si>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</si>
  <si>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</si>
  <si>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</si>
  <si>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</si>
  <si>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</si>
  <si>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</si>
  <si>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</si>
  <si>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</si>
  <si>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</si>
  <si>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</si>
  <si>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</si>
  <si>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</si>
  <si>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</si>
  <si>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</si>
  <si>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</si>
  <si>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</si>
  <si>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</si>
  <si>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</si>
  <si>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</si>
  <si>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</si>
  <si>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</si>
  <si>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</si>
  <si>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</si>
  <si>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</si>
  <si>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</si>
  <si>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</si>
  <si>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</si>
  <si>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</si>
  <si>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</si>
  <si>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</si>
  <si>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</si>
  <si>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</si>
  <si>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</si>
  <si>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</si>
  <si>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</si>
  <si>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</si>
  <si>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</si>
  <si>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</si>
  <si>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</si>
  <si>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</si>
  <si>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</si>
  <si>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</si>
  <si>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</si>
  <si>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</si>
  <si>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</si>
  <si>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</si>
  <si>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</si>
  <si>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</si>
  <si>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</si>
  <si>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</si>
  <si>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</si>
  <si>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</si>
  <si>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</si>
  <si>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</si>
  <si>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</si>
  <si>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</si>
  <si>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</si>
  <si>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</si>
  <si>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</si>
  <si>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</si>
  <si>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</si>
  <si>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</si>
  <si>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</si>
  <si>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</si>
  <si>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</si>
  <si>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</si>
  <si>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</si>
  <si>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</si>
  <si>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</si>
  <si>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</si>
  <si>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</si>
  <si>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</si>
  <si>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</si>
  <si>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</si>
  <si>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</si>
  <si>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</si>
  <si>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</si>
  <si>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</si>
  <si>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</si>
  <si>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</si>
  <si>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</si>
  <si>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</si>
  <si>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</si>
  <si>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</si>
  <si>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</si>
  <si>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</si>
  <si>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</si>
  <si>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</si>
  <si>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</si>
  <si>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</si>
  <si>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</si>
  <si>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</si>
  <si>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</si>
  <si>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</si>
  <si>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</si>
  <si>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</si>
  <si>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</si>
  <si>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</si>
  <si>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</si>
  <si>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</si>
  <si>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</si>
  <si>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</si>
  <si>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</si>
  <si>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</si>
  <si>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</si>
  <si>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</si>
  <si>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</si>
  <si>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</si>
  <si>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</si>
  <si>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</si>
  <si>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</si>
  <si>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</si>
  <si>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</si>
  <si>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</si>
  <si>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</si>
  <si>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</si>
  <si>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</si>
  <si>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</si>
  <si>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</si>
  <si>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</si>
  <si>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</si>
  <si>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</si>
  <si>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</si>
  <si>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</si>
  <si>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</si>
  <si>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</si>
  <si>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</si>
  <si>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</si>
  <si>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</si>
  <si>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</si>
  <si>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</si>
  <si>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</si>
  <si>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</si>
  <si>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</si>
  <si>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</si>
  <si>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</si>
  <si>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</si>
  <si>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</si>
  <si>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</si>
  <si>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</si>
  <si>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</si>
  <si>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</si>
  <si>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</si>
  <si>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</si>
  <si>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</si>
  <si>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</si>
  <si>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</si>
  <si>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</si>
  <si>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</si>
  <si>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</si>
  <si>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</si>
  <si>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</si>
  <si>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</si>
  <si>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</si>
  <si>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</si>
  <si>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</si>
  <si>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</si>
  <si>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</si>
  <si>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</si>
  <si>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</si>
  <si>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</si>
  <si>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</si>
  <si>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</si>
  <si>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</si>
  <si>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</si>
  <si>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</si>
  <si>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</si>
  <si>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</si>
  <si>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</si>
  <si>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</si>
  <si>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</si>
  <si>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</si>
  <si>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</si>
  <si>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</si>
  <si>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</si>
  <si>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</si>
  <si>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</si>
  <si>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</si>
  <si>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</si>
  <si>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</si>
  <si>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</si>
  <si>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</si>
  <si>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</si>
  <si>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</si>
  <si>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</si>
  <si>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</si>
  <si>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</si>
  <si>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</si>
  <si>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</si>
  <si>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</si>
  <si>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</si>
  <si>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</si>
  <si>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</si>
  <si>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</si>
  <si>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</si>
  <si>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</si>
  <si>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</si>
  <si>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</si>
  <si>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</si>
  <si>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</si>
  <si>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</si>
  <si>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</si>
  <si>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</si>
  <si>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</si>
  <si>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</si>
  <si>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</si>
  <si>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</si>
  <si>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</si>
  <si>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</si>
  <si>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</si>
  <si>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</si>
  <si>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</si>
  <si>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</si>
  <si>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</si>
  <si>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</si>
  <si>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</si>
  <si>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</si>
  <si>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</si>
  <si>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</si>
  <si>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</si>
  <si>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</si>
  <si>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</si>
  <si>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</si>
  <si>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</si>
  <si>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</si>
  <si>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</si>
  <si>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</si>
  <si>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</si>
  <si>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</si>
  <si>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</si>
  <si>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</si>
  <si>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</si>
  <si>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</si>
  <si>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</si>
  <si>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</si>
  <si>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</si>
  <si>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</si>
  <si>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</si>
  <si>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</si>
  <si>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</si>
  <si>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</si>
  <si>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</si>
  <si>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</si>
  <si>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</si>
  <si>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</si>
  <si>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</si>
  <si>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</si>
  <si>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</si>
  <si>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</si>
  <si>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</si>
  <si>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</si>
  <si>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</si>
  <si>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</si>
  <si>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</si>
  <si>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</si>
  <si>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</si>
  <si>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</si>
  <si>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</si>
  <si>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</si>
  <si>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</si>
  <si>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</si>
  <si>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</si>
  <si>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</si>
  <si>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</si>
  <si>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</si>
  <si>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</si>
  <si>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</si>
  <si>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</si>
  <si>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</si>
  <si>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</si>
  <si>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</si>
  <si>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</si>
  <si>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</si>
  <si>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</si>
  <si>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</si>
  <si>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</si>
  <si>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</si>
  <si>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</si>
  <si>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</si>
  <si>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</si>
  <si>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</si>
  <si>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</si>
  <si>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</si>
  <si>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</si>
  <si>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</si>
  <si>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</si>
  <si>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</si>
  <si>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</si>
  <si>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</si>
  <si>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</si>
  <si>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</si>
  <si>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</si>
  <si>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</si>
  <si>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</si>
  <si>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</si>
  <si>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</si>
  <si>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</si>
  <si>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</si>
  <si>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</si>
  <si>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</si>
  <si>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</si>
  <si>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</si>
  <si>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</si>
  <si>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</si>
  <si>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</si>
  <si>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</si>
  <si>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</si>
  <si>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</si>
  <si>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</si>
  <si>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</si>
  <si>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</si>
  <si>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</si>
  <si>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</si>
  <si>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</si>
  <si>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</si>
  <si>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</si>
  <si>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</si>
  <si>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</si>
  <si>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</si>
  <si>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</si>
  <si>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</si>
  <si>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</si>
  <si>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</si>
  <si>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</si>
  <si>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</si>
  <si>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</si>
  <si>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</si>
  <si>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</si>
  <si>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</si>
  <si>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</si>
  <si>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</si>
  <si>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</si>
  <si>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</si>
  <si>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</si>
  <si>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</si>
  <si>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</si>
  <si>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</si>
  <si>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</si>
  <si>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</si>
  <si>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</si>
  <si>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</si>
  <si>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</si>
  <si>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</si>
  <si>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</si>
  <si>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</si>
  <si>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</si>
  <si>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</si>
  <si>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</si>
  <si>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</si>
  <si>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</si>
  <si>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</si>
  <si>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</si>
  <si>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</si>
  <si>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</si>
  <si>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</si>
  <si>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</si>
  <si>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</si>
  <si>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</si>
  <si>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</si>
  <si>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</si>
  <si>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</si>
  <si>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</si>
  <si>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</si>
  <si>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</si>
  <si>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</si>
  <si>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</si>
  <si>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</si>
  <si>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</si>
  <si>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</si>
  <si>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</si>
  <si>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</si>
  <si>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</si>
  <si>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</si>
  <si>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</si>
  <si>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</si>
  <si>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</si>
  <si>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</si>
  <si>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</si>
  <si>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</si>
  <si>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</si>
  <si>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</si>
  <si>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</si>
  <si>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</si>
  <si>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</si>
  <si>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</si>
  <si>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</si>
  <si>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</si>
  <si>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</si>
  <si>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</si>
  <si>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</si>
  <si>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</si>
  <si>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</si>
  <si>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</si>
  <si>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</si>
  <si>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</si>
  <si>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</si>
  <si>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</si>
  <si>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</si>
  <si>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</si>
  <si>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</si>
  <si>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</si>
  <si>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</si>
  <si>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</si>
  <si>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</si>
  <si>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</si>
  <si>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</si>
  <si>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</si>
  <si>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</si>
  <si>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</si>
  <si>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</si>
  <si>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</si>
  <si>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</si>
  <si>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</si>
  <si>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</si>
  <si>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</si>
  <si>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</si>
  <si>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</si>
  <si>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</si>
  <si>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</si>
  <si>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</si>
  <si>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</si>
  <si>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</si>
  <si>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</si>
  <si>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</si>
  <si>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</si>
  <si>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</si>
  <si>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</si>
  <si>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</si>
  <si>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</si>
  <si>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</si>
  <si>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</si>
  <si>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</si>
  <si>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</si>
  <si>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</si>
  <si>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</si>
  <si>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</si>
  <si>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</si>
  <si>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</si>
  <si>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</si>
  <si>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</si>
  <si>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</si>
  <si>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</si>
  <si>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</si>
  <si>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</si>
  <si>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</si>
  <si>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</si>
  <si>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</si>
  <si>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</si>
  <si>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</si>
  <si>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</si>
  <si>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</si>
  <si>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</si>
  <si>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</si>
  <si>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</si>
  <si>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</si>
  <si>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</si>
  <si>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</si>
  <si>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</si>
  <si>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</si>
  <si>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</si>
  <si>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</si>
  <si>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</si>
  <si>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</si>
  <si>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</si>
  <si>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</si>
  <si>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</si>
  <si>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</si>
  <si>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</si>
  <si>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</si>
  <si>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</si>
  <si>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</si>
  <si>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</si>
  <si>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</si>
  <si>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</si>
  <si>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</si>
  <si>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</si>
  <si>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</si>
  <si>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</si>
  <si>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</si>
  <si>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</si>
  <si>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</si>
  <si>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</si>
  <si>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</si>
  <si>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</si>
  <si>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</si>
  <si>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</si>
  <si>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</si>
  <si>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</si>
  <si>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</si>
  <si>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</si>
  <si>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</si>
  <si>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</si>
  <si>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</si>
  <si>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</si>
  <si>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</si>
  <si>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</si>
  <si>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</si>
  <si>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</si>
  <si>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</si>
  <si>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</si>
  <si>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</si>
  <si>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</si>
  <si>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</si>
  <si>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</si>
  <si>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</si>
  <si>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</si>
  <si>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</si>
  <si>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</si>
  <si>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</si>
  <si>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</si>
  <si>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</si>
  <si>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</si>
  <si>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</si>
  <si>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</si>
  <si>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</si>
  <si>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</si>
  <si>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</si>
  <si>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</si>
  <si>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</si>
  <si>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</si>
  <si>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</si>
  <si>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</si>
  <si>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</si>
  <si>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</si>
  <si>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</si>
  <si>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</si>
  <si>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</si>
  <si>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</si>
  <si>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</si>
  <si>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</si>
  <si>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</si>
  <si>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</si>
  <si>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</si>
  <si>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</si>
  <si>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</si>
  <si>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</si>
  <si>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</si>
  <si>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</si>
  <si>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</si>
  <si>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</si>
  <si>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</si>
  <si>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</si>
  <si>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</si>
  <si>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</si>
  <si>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</si>
  <si>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</si>
  <si>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</si>
  <si>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</si>
  <si>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</si>
  <si>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</si>
  <si>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</si>
  <si>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</si>
  <si>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</si>
  <si>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</si>
  <si>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</si>
  <si>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</si>
  <si>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</si>
  <si>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</si>
  <si>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</si>
  <si>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</si>
  <si>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</si>
  <si>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</si>
  <si>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</si>
  <si>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</si>
  <si>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</si>
  <si>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</si>
  <si>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</si>
  <si>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</si>
  <si>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</si>
  <si>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</si>
  <si>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</si>
  <si>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</si>
  <si>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</si>
  <si>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</si>
  <si>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</si>
  <si>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</si>
  <si>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</si>
  <si>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</si>
  <si>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</si>
  <si>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</si>
  <si>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</si>
  <si>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</si>
  <si>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</si>
  <si>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</si>
  <si>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</si>
  <si>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</si>
  <si>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</si>
  <si>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</si>
  <si>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</si>
  <si>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</si>
  <si>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</si>
  <si>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</si>
  <si>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</si>
  <si>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</si>
  <si>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</si>
  <si>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</si>
  <si>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</si>
  <si>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</si>
  <si>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</si>
  <si>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</si>
  <si>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</si>
  <si>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</si>
  <si>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</si>
  <si>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</si>
  <si>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</si>
  <si>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</si>
  <si>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</si>
  <si>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</si>
  <si>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</si>
  <si>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</si>
  <si>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</si>
  <si>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</si>
  <si>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</si>
  <si>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</si>
  <si>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</si>
  <si>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</si>
  <si>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</si>
  <si>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</si>
  <si>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</si>
  <si>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</si>
  <si>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</si>
  <si>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</si>
  <si>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</si>
  <si>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</si>
  <si>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</si>
  <si>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</si>
  <si>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</si>
  <si>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</si>
  <si>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</si>
  <si>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</si>
  <si>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</si>
  <si>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</si>
  <si>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</si>
  <si>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</si>
  <si>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</si>
  <si>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</si>
  <si>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</si>
  <si>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</si>
  <si>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</si>
  <si>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</si>
  <si>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</si>
  <si>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</si>
  <si>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</si>
  <si>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</si>
  <si>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</si>
  <si>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</si>
  <si>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</si>
  <si>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</si>
  <si>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</si>
  <si>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</si>
  <si>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</si>
  <si>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</si>
  <si>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</si>
  <si>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</si>
  <si>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</si>
  <si>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</si>
  <si>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</si>
  <si>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</si>
  <si>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</si>
  <si>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</si>
  <si>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</si>
  <si>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</si>
  <si>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</si>
  <si>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</si>
  <si>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</si>
  <si>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</si>
  <si>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</si>
  <si>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</si>
  <si>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</si>
  <si>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</si>
  <si>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</si>
  <si>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</si>
  <si>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</si>
  <si>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</si>
  <si>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</si>
  <si>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</si>
  <si>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</si>
  <si>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</si>
  <si>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</si>
  <si>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</si>
  <si>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</si>
  <si>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</si>
  <si>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</si>
  <si>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</si>
  <si>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</si>
  <si>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</si>
  <si>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</si>
  <si>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</si>
  <si>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</si>
  <si>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</si>
  <si>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</si>
  <si>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</si>
  <si>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</si>
  <si>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</si>
  <si>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</si>
  <si>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</si>
  <si>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</si>
  <si>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</si>
  <si>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</si>
  <si>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</si>
  <si>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</si>
  <si>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</si>
  <si>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</si>
  <si>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</si>
  <si>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</si>
  <si>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</si>
  <si>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</si>
  <si>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</si>
  <si>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</si>
  <si>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</si>
  <si>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</si>
  <si>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</si>
  <si>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</si>
  <si>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</si>
  <si>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</si>
  <si>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</si>
  <si>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</si>
  <si>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</si>
  <si>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</si>
  <si>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</si>
  <si>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</si>
  <si>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</si>
  <si>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</si>
  <si>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</si>
  <si>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</si>
  <si>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</si>
  <si>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</si>
  <si>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</si>
  <si>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</si>
  <si>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</si>
  <si>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</si>
  <si>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</si>
  <si>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</si>
  <si>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</si>
  <si>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</si>
  <si>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</si>
  <si>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</si>
  <si>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</si>
  <si>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</si>
  <si>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</si>
  <si>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</si>
  <si>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</si>
  <si>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</si>
  <si>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</si>
  <si>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</si>
  <si>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</si>
  <si>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</si>
  <si>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</si>
  <si>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</si>
  <si>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</si>
  <si>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</si>
  <si>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</si>
  <si>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</si>
  <si>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</si>
  <si>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</si>
  <si>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</si>
  <si>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</si>
  <si>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</si>
  <si>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</si>
  <si>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</si>
  <si>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</si>
  <si>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</si>
  <si>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</si>
  <si>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</si>
  <si>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</si>
  <si>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</si>
  <si>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</si>
  <si>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</si>
  <si>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</si>
  <si>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</si>
  <si>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</si>
  <si>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</si>
  <si>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</si>
  <si>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</si>
  <si>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</si>
  <si>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</si>
  <si>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</si>
  <si>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</si>
  <si>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</si>
  <si>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</si>
  <si>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</si>
  <si>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</si>
  <si>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</si>
  <si>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</si>
  <si>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</si>
  <si>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</si>
  <si>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</si>
  <si>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</si>
  <si>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</si>
  <si>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</si>
  <si>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</si>
  <si>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</si>
  <si>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</si>
  <si>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</si>
  <si>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</si>
  <si>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</si>
  <si>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</si>
  <si>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</si>
  <si>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</si>
  <si>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</si>
  <si>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</si>
  <si>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</si>
  <si>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</si>
  <si>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</si>
  <si>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</si>
  <si>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</si>
  <si>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</si>
  <si>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</si>
  <si>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</si>
  <si>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</si>
  <si>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</si>
  <si>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</si>
  <si>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</si>
  <si>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</si>
  <si>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</si>
  <si>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</si>
  <si>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</si>
  <si>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</si>
  <si>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</si>
  <si>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</si>
  <si>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</si>
  <si>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</si>
  <si>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</si>
  <si>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</si>
  <si>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</si>
  <si>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</si>
  <si>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</si>
  <si>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</si>
  <si>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</si>
  <si>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</si>
  <si>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</si>
  <si>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</si>
  <si>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</si>
  <si>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</si>
  <si>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</si>
  <si>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</si>
  <si>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</si>
  <si>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</si>
  <si>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</si>
  <si>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</si>
  <si>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</si>
  <si>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</si>
  <si>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</si>
  <si>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</si>
  <si>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</si>
  <si>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</si>
  <si>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</si>
  <si>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</si>
  <si>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</si>
  <si>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</si>
  <si>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</si>
  <si>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</si>
  <si>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</si>
  <si>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</si>
  <si>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</si>
  <si>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</si>
  <si>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</si>
  <si>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</si>
  <si>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</si>
  <si>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</si>
  <si>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</si>
  <si>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</si>
  <si>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</si>
  <si>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</si>
  <si>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</si>
  <si>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</si>
  <si>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</si>
  <si>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</si>
  <si>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</si>
  <si>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</si>
  <si>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</si>
  <si>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</si>
  <si>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</si>
  <si>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</si>
  <si>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</si>
  <si>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</si>
  <si>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</si>
  <si>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</si>
  <si>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</si>
  <si>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</si>
  <si>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</si>
  <si>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</si>
  <si>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</si>
  <si>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</si>
  <si>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</si>
  <si>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</si>
  <si>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</si>
  <si>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</si>
  <si>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</si>
  <si>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</si>
  <si>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</si>
  <si>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</si>
  <si>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</si>
  <si>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</si>
  <si>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</si>
  <si>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</si>
  <si>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</si>
  <si>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</si>
  <si>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</si>
  <si>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</si>
  <si>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</si>
  <si>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</si>
  <si>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</si>
  <si>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</si>
  <si>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</si>
  <si>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</si>
  <si>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</si>
  <si>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</si>
  <si>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</si>
  <si>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</si>
  <si>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</si>
  <si>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</si>
  <si>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</si>
  <si>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</si>
  <si>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</si>
  <si>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</si>
  <si>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</si>
  <si>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</si>
  <si>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</si>
  <si>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</si>
  <si>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</si>
  <si>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</si>
  <si>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</si>
  <si>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</si>
  <si>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</si>
  <si>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</si>
  <si>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</si>
  <si>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</si>
  <si>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</si>
  <si>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</si>
  <si>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</si>
  <si>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</si>
  <si>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</si>
  <si>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</si>
  <si>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</si>
  <si>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</si>
  <si>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</si>
  <si>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</si>
  <si>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</si>
  <si>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</si>
  <si>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</si>
  <si>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</si>
  <si>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</si>
  <si>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</si>
  <si>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</si>
  <si>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</si>
  <si>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</si>
  <si>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</si>
  <si>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</si>
  <si>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</si>
  <si>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</si>
  <si>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</si>
  <si>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</si>
  <si>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</si>
  <si>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</si>
  <si>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</si>
  <si>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</si>
  <si>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</si>
  <si>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</si>
  <si>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</si>
  <si>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</si>
  <si>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</si>
  <si>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</si>
  <si>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</si>
  <si>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</si>
  <si>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</si>
  <si>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</si>
  <si>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</si>
  <si>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</si>
  <si>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</si>
  <si>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</si>
  <si>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</si>
  <si>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</si>
  <si>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</si>
  <si>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</si>
  <si>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</si>
  <si>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</si>
  <si>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</si>
  <si>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</si>
  <si>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</si>
  <si>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</si>
  <si>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</si>
  <si>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</si>
  <si>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</si>
  <si>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</si>
  <si>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</si>
  <si>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</si>
  <si>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</si>
  <si>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</si>
  <si>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</si>
  <si>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</si>
  <si>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</si>
  <si>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</si>
  <si>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</si>
  <si>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</si>
  <si>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</si>
  <si>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</si>
  <si>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</si>
  <si>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</si>
  <si>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</si>
  <si>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</si>
  <si>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</si>
  <si>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</si>
  <si>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</si>
  <si>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</si>
  <si>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</si>
  <si>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</si>
  <si>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</si>
  <si>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</si>
  <si>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</si>
  <si>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</si>
  <si>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</si>
  <si>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</si>
  <si>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</si>
  <si>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</si>
  <si>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</si>
  <si>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</si>
  <si>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</si>
  <si>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</si>
  <si>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</si>
  <si>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</si>
  <si>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</si>
  <si>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</si>
  <si>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</si>
  <si>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</si>
  <si>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</si>
  <si>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</si>
  <si>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</si>
  <si>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</si>
  <si>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</si>
  <si>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</si>
  <si>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</si>
  <si>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</si>
  <si>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</si>
  <si>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</si>
  <si>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</si>
  <si>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</si>
  <si>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</si>
  <si>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</si>
  <si>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</si>
  <si>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</si>
  <si>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</si>
  <si>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</si>
  <si>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</si>
  <si>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</si>
  <si>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</si>
  <si>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</si>
  <si>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</si>
  <si>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</si>
  <si>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</si>
  <si>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</si>
  <si>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</si>
  <si>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</si>
  <si>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</si>
  <si>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</si>
  <si>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</si>
  <si>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</si>
  <si>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</si>
  <si>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</si>
  <si>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</si>
  <si>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</si>
  <si>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</si>
  <si>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</si>
  <si>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</si>
  <si>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</si>
  <si>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</si>
  <si>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</si>
  <si>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</si>
  <si>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</si>
  <si>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</si>
  <si>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</si>
  <si>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</si>
  <si>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</si>
  <si>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</si>
  <si>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</si>
  <si>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</si>
  <si>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</si>
  <si>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</si>
  <si>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</si>
  <si>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</si>
  <si>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</si>
  <si>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</si>
  <si>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</si>
  <si>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</si>
  <si>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</si>
  <si>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</si>
  <si>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</si>
  <si>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</si>
  <si>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</si>
  <si>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</si>
  <si>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</si>
  <si>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</si>
  <si>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</si>
  <si>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</si>
  <si>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</si>
  <si>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</si>
  <si>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</si>
  <si>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</si>
  <si>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</si>
  <si>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</si>
  <si>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</si>
  <si>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</si>
  <si>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</si>
  <si>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</si>
  <si>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</si>
  <si>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</si>
  <si>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</si>
  <si>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</si>
  <si>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</si>
  <si>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</si>
  <si>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</si>
  <si>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</si>
  <si>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</si>
  <si>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</si>
  <si>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</si>
  <si>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</si>
  <si>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</si>
  <si>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</si>
  <si>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</si>
  <si>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</si>
  <si>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</si>
  <si>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</si>
  <si>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</si>
  <si>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</si>
  <si>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</si>
  <si>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</si>
  <si>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</si>
  <si>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</si>
  <si>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</si>
  <si>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</si>
  <si>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</si>
  <si>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</si>
  <si>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</si>
  <si>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</si>
  <si>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</si>
  <si>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</si>
  <si>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</si>
  <si>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</si>
  <si>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</si>
  <si>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</si>
  <si>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</si>
  <si>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</si>
  <si>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</si>
  <si>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</si>
  <si>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</si>
  <si>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</si>
  <si>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</si>
  <si>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</si>
  <si>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</si>
  <si>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</si>
  <si>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</si>
  <si>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</si>
  <si>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</si>
  <si>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</si>
  <si>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</si>
  <si>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</si>
  <si>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</si>
  <si>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</si>
  <si>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</si>
  <si>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</si>
  <si>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</si>
  <si>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</si>
  <si>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</si>
  <si>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</si>
  <si>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</si>
  <si>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</si>
  <si>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</si>
  <si>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</si>
  <si>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</si>
  <si>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</si>
  <si>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</si>
  <si>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</si>
  <si>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</si>
  <si>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</si>
  <si>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</si>
  <si>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</si>
  <si>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</si>
  <si>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</si>
  <si>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</si>
  <si>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</si>
  <si>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</si>
  <si>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</si>
  <si>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</si>
  <si>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</si>
  <si>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</si>
  <si>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</si>
  <si>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</si>
  <si>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</si>
  <si>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</si>
  <si>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</si>
  <si>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</si>
  <si>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</si>
  <si>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</si>
  <si>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</si>
  <si>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</si>
  <si>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</si>
  <si>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</si>
  <si>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</si>
  <si>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</si>
  <si>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</si>
  <si>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</si>
  <si>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</si>
  <si>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</si>
  <si>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</si>
  <si>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</si>
  <si>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</si>
  <si>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</si>
  <si>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</si>
  <si>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</si>
  <si>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</si>
  <si>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</si>
  <si>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</si>
  <si>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</si>
  <si>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</si>
  <si>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</si>
  <si>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</si>
  <si>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</si>
  <si>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</si>
  <si>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</si>
  <si>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</si>
  <si>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</si>
  <si>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</si>
  <si>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</si>
  <si>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</si>
  <si>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</si>
  <si>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</si>
  <si>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</si>
  <si>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</si>
  <si>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</si>
  <si>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</si>
  <si>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</si>
  <si>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</si>
  <si>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</si>
  <si>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</si>
  <si>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</si>
  <si>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</si>
  <si>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</si>
  <si>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</si>
  <si>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</si>
  <si>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</si>
  <si>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</si>
  <si>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</si>
  <si>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</si>
  <si>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</si>
  <si>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</si>
  <si>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</si>
  <si>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</si>
  <si>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</si>
  <si>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</si>
  <si>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</si>
  <si>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</si>
  <si>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</si>
  <si>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</si>
  <si>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</si>
  <si>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</si>
  <si>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</si>
  <si>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</si>
  <si>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</si>
  <si>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</si>
  <si>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</si>
  <si>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</si>
  <si>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</si>
  <si>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</si>
  <si>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</si>
  <si>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</si>
  <si>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</si>
  <si>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</si>
  <si>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</si>
  <si>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</si>
  <si>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</si>
  <si>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</si>
  <si>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</si>
  <si>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</si>
  <si>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</si>
  <si>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</si>
  <si>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</si>
  <si>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</si>
  <si>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</si>
  <si>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</si>
  <si>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</si>
  <si>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</si>
  <si>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</si>
  <si>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</si>
  <si>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</si>
  <si>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</si>
  <si>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</si>
  <si>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</si>
  <si>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</si>
  <si>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</si>
  <si>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</si>
  <si>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</si>
  <si>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</si>
  <si>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</si>
  <si>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</si>
  <si>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</si>
  <si>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</si>
  <si>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</si>
  <si>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</si>
  <si>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</si>
  <si>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</si>
  <si>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</si>
  <si>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</si>
  <si>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</si>
  <si>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</si>
  <si>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</si>
  <si>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</si>
  <si>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</si>
  <si>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</si>
  <si>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</si>
  <si>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</si>
  <si>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</si>
  <si>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</si>
  <si>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</si>
  <si>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</si>
  <si>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</si>
  <si>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</si>
  <si>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</si>
  <si>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</si>
  <si>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</si>
  <si>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</si>
  <si>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</si>
  <si>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</si>
  <si>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</si>
  <si>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</si>
  <si>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</si>
  <si>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</si>
  <si>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</si>
  <si>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</si>
  <si>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</si>
  <si>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</si>
  <si>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</si>
  <si>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</si>
  <si>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</si>
  <si>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</si>
  <si>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</si>
  <si>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</si>
  <si>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</si>
  <si>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</si>
  <si>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</si>
  <si>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</si>
  <si>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</si>
  <si>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</si>
  <si>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</si>
  <si>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</si>
  <si>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</si>
  <si>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</si>
  <si>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</si>
  <si>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</si>
  <si>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</si>
  <si>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</si>
  <si>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</si>
  <si>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</si>
  <si>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</si>
  <si>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</si>
  <si>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</si>
  <si>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</si>
  <si>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</si>
  <si>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</si>
  <si>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</si>
  <si>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</si>
  <si>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</si>
  <si>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</si>
  <si>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</si>
  <si>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</si>
  <si>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</si>
  <si>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</si>
  <si>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</si>
  <si>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</si>
  <si>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</si>
  <si>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</si>
  <si>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</si>
  <si>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</si>
  <si>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</si>
  <si>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</si>
  <si>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</si>
  <si>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</si>
  <si>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</si>
  <si>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</si>
  <si>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</si>
  <si>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</si>
  <si>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</si>
  <si>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</si>
  <si>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</si>
  <si>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</si>
  <si>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</si>
  <si>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</si>
  <si>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</si>
  <si>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</si>
  <si>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</si>
  <si>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</si>
  <si>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</si>
  <si>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</si>
  <si>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</si>
  <si>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</si>
  <si>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</si>
  <si>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</si>
  <si>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</si>
  <si>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</si>
  <si>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</si>
  <si>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</si>
  <si>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</si>
  <si>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</si>
  <si>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</si>
  <si>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</si>
  <si>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</si>
  <si>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</si>
  <si>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</si>
  <si>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</si>
  <si>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</si>
  <si>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</si>
  <si>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</si>
  <si>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</si>
  <si>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</si>
  <si>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</si>
  <si>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</si>
  <si>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</si>
  <si>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</si>
  <si>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</si>
  <si>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</si>
  <si>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</si>
  <si>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</si>
  <si>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</si>
  <si>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</si>
  <si>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</si>
  <si>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</si>
  <si>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</si>
  <si>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</si>
  <si>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</si>
  <si>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</si>
  <si>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</si>
  <si>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</si>
  <si>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</si>
  <si>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</si>
  <si>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</si>
  <si>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</si>
  <si>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</si>
  <si>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</si>
  <si>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</si>
  <si>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</si>
  <si>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</si>
  <si>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</si>
  <si>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</si>
  <si>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</si>
  <si>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</si>
  <si>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</si>
  <si>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</si>
  <si>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</si>
  <si>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</si>
  <si>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</si>
  <si>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</si>
  <si>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</si>
  <si>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</si>
  <si>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</si>
  <si>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</si>
  <si>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</si>
  <si>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</si>
  <si>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</si>
  <si>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</si>
  <si>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</si>
  <si>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</si>
  <si>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</si>
  <si>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</si>
  <si>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</si>
  <si>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</si>
  <si>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</si>
  <si>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</si>
  <si>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</si>
  <si>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</si>
  <si>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</si>
  <si>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</si>
  <si>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</si>
  <si>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</si>
  <si>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</si>
  <si>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</si>
  <si>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</si>
  <si>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</si>
  <si>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</si>
  <si>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</si>
  <si>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</si>
  <si>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</si>
  <si>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</si>
  <si>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</si>
  <si>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</si>
  <si>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</si>
  <si>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</si>
  <si>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</si>
  <si>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</si>
  <si>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</si>
  <si>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</si>
  <si>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</si>
  <si>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</si>
  <si>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</si>
  <si>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</si>
  <si>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</si>
  <si>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</si>
  <si>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</si>
  <si>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</si>
  <si>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</si>
  <si>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</si>
  <si>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</si>
  <si>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</si>
  <si>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</si>
  <si>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</si>
  <si>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</si>
  <si>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</si>
  <si>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</si>
  <si>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</si>
  <si>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</si>
  <si>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</si>
  <si>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</si>
  <si>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</si>
  <si>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</si>
  <si>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</si>
  <si>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</si>
  <si>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</si>
  <si>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</si>
  <si>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</si>
  <si>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</si>
  <si>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</si>
  <si>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</si>
  <si>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</si>
  <si>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</si>
  <si>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</si>
  <si>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</si>
  <si>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</si>
  <si>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</si>
  <si>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</si>
  <si>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</si>
  <si>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</si>
  <si>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</si>
  <si>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</si>
  <si>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</si>
  <si>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</si>
  <si>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</si>
  <si>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</si>
  <si>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</si>
  <si>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</si>
  <si>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</si>
  <si>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</si>
  <si>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</si>
  <si>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</si>
  <si>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</si>
  <si>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</si>
  <si>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</si>
  <si>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</si>
  <si>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</si>
  <si>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</si>
  <si>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</si>
  <si>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</si>
  <si>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</si>
  <si>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</si>
  <si>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</si>
  <si>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</si>
  <si>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</si>
  <si>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</si>
  <si>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</si>
  <si>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</si>
  <si>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</si>
  <si>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</si>
  <si>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</si>
  <si>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</si>
  <si>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</si>
  <si>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</si>
  <si>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</si>
  <si>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</si>
  <si>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</si>
  <si>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</si>
  <si>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</si>
  <si>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</si>
  <si>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</si>
  <si>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</si>
  <si>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</si>
  <si>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</si>
  <si>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</si>
  <si>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</si>
  <si>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</si>
  <si>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</si>
  <si>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</si>
  <si>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</si>
  <si>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</si>
  <si>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</si>
  <si>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</si>
  <si>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</si>
  <si>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</si>
  <si>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</si>
  <si>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</si>
  <si>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</si>
  <si>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</si>
  <si>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</si>
  <si>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</si>
  <si>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</si>
  <si>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</si>
  <si>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</si>
  <si>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</si>
  <si>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</si>
  <si>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</si>
  <si>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</si>
  <si>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</si>
  <si>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</si>
  <si>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</si>
  <si>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</si>
  <si>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</si>
  <si>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</si>
  <si>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</si>
  <si>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</si>
  <si>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</si>
  <si>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</si>
  <si>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</si>
  <si>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</si>
  <si>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</si>
  <si>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</si>
  <si>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</si>
  <si>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</si>
  <si>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</si>
  <si>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</si>
  <si>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</si>
  <si>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</si>
  <si>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</si>
  <si>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</si>
  <si>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</si>
  <si>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</si>
  <si>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</si>
  <si>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</si>
  <si>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</si>
  <si>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</si>
  <si>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</si>
  <si>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</si>
  <si>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</si>
  <si>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</si>
  <si>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</si>
  <si>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</si>
  <si>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</si>
  <si>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</si>
  <si>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</si>
  <si>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</si>
  <si>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</si>
  <si>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</si>
  <si>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</si>
  <si>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</si>
  <si>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</si>
  <si>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</si>
  <si>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</si>
  <si>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</si>
  <si>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</si>
  <si>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</si>
  <si>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</si>
  <si>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</si>
  <si>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</si>
  <si>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</si>
  <si>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</si>
  <si>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</si>
  <si>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</si>
  <si>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</si>
  <si>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</si>
  <si>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</si>
  <si>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</si>
  <si>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</si>
  <si>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</si>
  <si>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</si>
  <si>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</si>
  <si>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</si>
  <si>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</si>
  <si>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</si>
  <si>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</si>
  <si>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</si>
  <si>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</si>
  <si>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</si>
  <si>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</si>
  <si>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</si>
  <si>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</si>
  <si>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</si>
  <si>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</si>
  <si>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</si>
  <si>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</si>
  <si>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</si>
  <si>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</si>
  <si>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</si>
  <si>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</si>
  <si>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</si>
  <si>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</si>
  <si>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</si>
  <si>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</si>
  <si>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</si>
  <si>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</si>
  <si>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</si>
  <si>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</si>
  <si>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</si>
  <si>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</si>
  <si>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</si>
  <si>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</si>
  <si>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</si>
  <si>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</si>
  <si>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</si>
  <si>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</si>
  <si>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</si>
  <si>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</si>
  <si>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</si>
  <si>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</si>
  <si>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</si>
  <si>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</si>
  <si>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</si>
  <si>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</si>
  <si>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</si>
  <si>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</si>
  <si>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</si>
  <si>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</si>
  <si>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</si>
  <si>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</si>
  <si>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</si>
  <si>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</si>
  <si>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</si>
  <si>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</si>
  <si>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</si>
  <si>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</si>
  <si>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</si>
  <si>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</si>
  <si>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</si>
  <si>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</si>
  <si>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</si>
  <si>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</si>
  <si>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</si>
  <si>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</si>
  <si>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</si>
  <si>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</si>
  <si>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</si>
  <si>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</si>
  <si>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</si>
  <si>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</si>
  <si>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</si>
  <si>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</si>
  <si>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</si>
  <si>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</si>
  <si>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</si>
  <si>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</si>
  <si>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</si>
  <si>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</si>
  <si>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</si>
  <si>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</si>
  <si>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</si>
  <si>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</si>
  <si>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</si>
  <si>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</si>
  <si>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</si>
  <si>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</si>
  <si>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</si>
  <si>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</si>
  <si>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</si>
  <si>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</si>
  <si>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</si>
  <si>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</si>
  <si>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</si>
  <si>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</si>
  <si>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</si>
  <si>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</si>
  <si>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</si>
  <si>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</si>
  <si>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</si>
  <si>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</si>
  <si>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</si>
  <si>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</si>
  <si>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</si>
  <si>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</si>
  <si>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</si>
  <si>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</si>
  <si>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</si>
  <si>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</si>
  <si>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</si>
  <si>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</si>
  <si>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</si>
  <si>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</si>
  <si>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</si>
  <si>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</si>
  <si>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</si>
  <si>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</si>
  <si>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</si>
  <si>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</si>
  <si>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</si>
  <si>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</si>
  <si>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</si>
  <si>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</si>
  <si>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</si>
  <si>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</si>
  <si>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</si>
  <si>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</si>
  <si>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</si>
  <si>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</si>
  <si>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</si>
  <si>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</si>
  <si>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</si>
  <si>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</si>
  <si>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</si>
  <si>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</si>
  <si>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</si>
  <si>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</si>
  <si>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</si>
  <si>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</si>
  <si>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</si>
  <si>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</si>
  <si>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</si>
  <si>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</si>
  <si>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</si>
  <si>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</si>
  <si>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</si>
  <si>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</si>
  <si>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</si>
  <si>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</si>
  <si>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</si>
  <si>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</si>
  <si>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</si>
  <si>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</si>
  <si>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</si>
  <si>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</si>
  <si>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</si>
  <si>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</si>
  <si>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</si>
  <si>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</si>
  <si>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</si>
  <si>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</si>
  <si>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</si>
  <si>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</si>
  <si>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</si>
  <si>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</si>
  <si>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</si>
  <si>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</si>
  <si>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</si>
  <si>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</si>
  <si>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</si>
  <si>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</si>
  <si>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</si>
  <si>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</si>
  <si>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</si>
  <si>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</si>
  <si>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</si>
  <si>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</si>
  <si>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</si>
  <si>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</si>
  <si>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</si>
  <si>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</si>
  <si>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</si>
  <si>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</si>
  <si>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</si>
  <si>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</si>
  <si>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</si>
  <si>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</si>
  <si>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</si>
  <si>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</si>
  <si>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</si>
  <si>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</si>
  <si>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</si>
  <si>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</si>
  <si>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</si>
  <si>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</si>
  <si>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</si>
  <si>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</si>
  <si>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</si>
  <si>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</si>
  <si>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</si>
  <si>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</si>
  <si>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</si>
  <si>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</si>
  <si>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</si>
  <si>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</si>
  <si>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</si>
  <si>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</si>
  <si>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</si>
  <si>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</si>
  <si>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</si>
  <si>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</si>
  <si>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</si>
  <si>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</si>
  <si>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</si>
  <si>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</si>
  <si>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</si>
  <si>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</si>
  <si>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</si>
  <si>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</si>
  <si>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</si>
  <si>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</si>
  <si>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</si>
  <si>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</si>
  <si>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</si>
  <si>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</si>
  <si>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</si>
  <si>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</si>
  <si>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</si>
  <si>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</si>
  <si>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</si>
  <si>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</si>
  <si>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</si>
  <si>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</si>
  <si>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</si>
  <si>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</si>
  <si>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</si>
  <si>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</si>
  <si>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</si>
  <si>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</si>
  <si>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</si>
  <si>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</si>
  <si>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</si>
  <si>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</si>
  <si>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</si>
  <si>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</si>
  <si>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</si>
  <si>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</si>
  <si>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</si>
  <si>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</si>
  <si>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</si>
  <si>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</si>
  <si>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</si>
  <si>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</si>
  <si>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</si>
  <si>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</si>
  <si>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</si>
  <si>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</si>
  <si>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</si>
  <si>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</si>
  <si>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</si>
  <si>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</si>
  <si>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</si>
  <si>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</si>
  <si>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</si>
  <si>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</si>
  <si>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</si>
  <si>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</si>
  <si>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</si>
  <si>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</si>
  <si>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</si>
  <si>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</si>
  <si>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</si>
  <si>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</si>
  <si>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</si>
  <si>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</si>
  <si>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</si>
  <si>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</si>
  <si>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</si>
  <si>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</si>
  <si>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</si>
  <si>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</si>
  <si>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</si>
  <si>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</si>
  <si>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</si>
  <si>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</si>
  <si>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</si>
  <si>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</si>
  <si>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</si>
  <si>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</si>
  <si>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</si>
  <si>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</si>
  <si>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</si>
  <si>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</si>
  <si>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</si>
  <si>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</si>
  <si>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</si>
  <si>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</si>
  <si>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</si>
  <si>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</si>
  <si>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</si>
  <si>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</si>
  <si>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</si>
  <si>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</si>
  <si>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</si>
  <si>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</si>
  <si>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</si>
  <si>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</si>
  <si>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</si>
  <si>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</si>
  <si>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</si>
  <si>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</si>
  <si>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</si>
  <si>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</si>
  <si>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</si>
  <si>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</si>
  <si>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</si>
  <si>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</si>
  <si>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</si>
  <si>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</si>
  <si>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</si>
  <si>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</si>
  <si>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</si>
  <si>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</si>
  <si>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</si>
  <si>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</si>
  <si>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</si>
  <si>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</si>
  <si>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</si>
  <si>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</si>
  <si>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</si>
  <si>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</si>
  <si>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</si>
  <si>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</si>
  <si>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</si>
  <si>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</si>
  <si>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</si>
  <si>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</si>
  <si>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</si>
  <si>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</si>
  <si>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</si>
  <si>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</si>
  <si>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</si>
  <si>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</si>
  <si>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</si>
  <si>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</si>
  <si>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</si>
  <si>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</si>
  <si>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</si>
  <si>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</si>
  <si>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</si>
  <si>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</si>
  <si>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</si>
  <si>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</si>
  <si>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</si>
  <si>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</si>
  <si>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</si>
  <si>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</si>
  <si>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</si>
  <si>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</si>
  <si>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</si>
  <si>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</si>
  <si>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</si>
  <si>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</si>
  <si>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</si>
  <si>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</si>
  <si>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</si>
  <si>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</si>
  <si>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</si>
  <si>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</si>
  <si>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</si>
  <si>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</si>
  <si>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</si>
  <si>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</si>
  <si>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</si>
  <si>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</si>
  <si>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</si>
  <si>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</si>
  <si>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</si>
  <si>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</si>
  <si>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</si>
  <si>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</si>
  <si>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</si>
  <si>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</si>
  <si>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</si>
  <si>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</si>
  <si>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</si>
  <si>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</si>
  <si>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</si>
  <si>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</si>
  <si>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</si>
  <si>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</si>
  <si>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</si>
  <si>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</si>
  <si>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</si>
  <si>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</si>
  <si>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</si>
  <si>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</si>
  <si>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</si>
  <si>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</si>
  <si>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</si>
  <si>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</si>
  <si>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</si>
  <si>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</si>
  <si>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</si>
  <si>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</si>
  <si>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</si>
  <si>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</si>
  <si>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</si>
  <si>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</si>
  <si>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</si>
  <si>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</si>
  <si>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</si>
  <si>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</si>
  <si>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</si>
  <si>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</si>
  <si>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</si>
  <si>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</si>
  <si>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</si>
  <si>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</si>
  <si>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</si>
  <si>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</si>
  <si>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</si>
  <si>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</si>
  <si>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</si>
  <si>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</si>
  <si>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</si>
  <si>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</si>
  <si>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</si>
  <si>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</si>
  <si>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</si>
  <si>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</si>
  <si>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</si>
  <si>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</si>
  <si>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</si>
  <si>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</si>
  <si>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</si>
  <si>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</si>
  <si>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</si>
  <si>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</si>
  <si>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</si>
  <si>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</si>
  <si>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</si>
  <si>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</si>
  <si>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</si>
  <si>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</si>
  <si>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</si>
  <si>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</si>
  <si>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</si>
  <si>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</si>
  <si>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</si>
  <si>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</si>
  <si>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</si>
  <si>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</si>
  <si>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</si>
  <si>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</si>
  <si>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</si>
  <si>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</si>
  <si>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</si>
  <si>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</si>
  <si>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</si>
  <si>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</si>
  <si>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</si>
  <si>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</si>
  <si>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</si>
  <si>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</si>
  <si>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</si>
  <si>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</si>
  <si>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</si>
  <si>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</si>
  <si>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</si>
  <si>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</si>
  <si>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</si>
  <si>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</si>
  <si>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</si>
  <si>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</si>
  <si>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</si>
  <si>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</si>
  <si>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</si>
  <si>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</si>
  <si>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</si>
  <si>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</si>
  <si>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</si>
  <si>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</si>
  <si>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</si>
  <si>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</si>
  <si>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</si>
  <si>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</si>
  <si>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</si>
  <si>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</si>
  <si>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</si>
  <si>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</si>
  <si>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</si>
  <si>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</si>
  <si>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</si>
  <si>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</si>
  <si>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</si>
  <si>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</si>
  <si>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</si>
  <si>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</si>
  <si>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</si>
  <si>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</si>
  <si>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</si>
  <si>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</si>
  <si>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</si>
  <si>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</si>
  <si>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</si>
  <si>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</si>
  <si>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</si>
  <si>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</si>
  <si>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</si>
  <si>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</si>
  <si>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</si>
  <si>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</si>
  <si>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</si>
  <si>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</si>
  <si>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</si>
  <si>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</si>
  <si>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</si>
  <si>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</si>
  <si>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</si>
  <si>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</si>
  <si>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</si>
  <si>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</si>
  <si>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</si>
  <si>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</si>
  <si>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</si>
  <si>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</si>
  <si>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</si>
  <si>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</si>
  <si>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</si>
  <si>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</si>
  <si>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</si>
  <si>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</si>
  <si>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</si>
  <si>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</si>
  <si>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</si>
  <si>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</si>
  <si>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</si>
  <si>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</si>
  <si>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</si>
  <si>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</si>
  <si>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</si>
  <si>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</si>
  <si>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</si>
  <si>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</si>
  <si>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</si>
  <si>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</si>
  <si>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</si>
  <si>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</si>
  <si>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</si>
  <si>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</si>
  <si>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</si>
  <si>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</si>
  <si>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</si>
  <si>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</si>
  <si>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</si>
  <si>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</si>
  <si>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</si>
  <si>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</si>
  <si>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</si>
  <si>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</si>
  <si>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</si>
  <si>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</si>
  <si>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</si>
  <si>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</si>
  <si>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</si>
  <si>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</si>
  <si>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</si>
  <si>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</si>
  <si>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</si>
  <si>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</si>
  <si>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</si>
  <si>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</si>
  <si>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</si>
  <si>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</si>
  <si>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</si>
  <si>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</si>
  <si>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</si>
  <si>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</si>
  <si>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</si>
  <si>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</si>
  <si>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</si>
  <si>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</si>
  <si>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</si>
  <si>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</si>
  <si>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</si>
  <si>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</si>
  <si>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</si>
  <si>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</si>
  <si>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</si>
  <si>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</si>
  <si>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</si>
  <si>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</si>
  <si>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</si>
  <si>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</si>
  <si>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</si>
  <si>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</si>
  <si>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</si>
  <si>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</si>
  <si>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</si>
  <si>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</si>
  <si>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</si>
  <si>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</si>
  <si>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</si>
  <si>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</si>
  <si>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</si>
  <si>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</si>
  <si>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</si>
  <si>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</si>
  <si>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</si>
  <si>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</si>
  <si>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</si>
  <si>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</si>
  <si>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</si>
  <si>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</si>
  <si>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</si>
  <si>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</si>
  <si>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</si>
  <si>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</si>
  <si>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</si>
  <si>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</si>
  <si>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</si>
  <si>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</si>
  <si>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</si>
  <si>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</si>
  <si>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</si>
  <si>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</si>
  <si>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</si>
  <si>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</si>
  <si>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</si>
  <si>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</si>
  <si>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</si>
  <si>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</si>
  <si>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</si>
  <si>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</si>
  <si>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</si>
  <si>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</si>
  <si>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</si>
  <si>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</si>
  <si>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</si>
  <si>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</si>
  <si>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</si>
  <si>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</si>
  <si>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</si>
  <si>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</si>
  <si>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</si>
  <si>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</si>
  <si>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</si>
  <si>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</si>
  <si>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</si>
  <si>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</si>
  <si>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</si>
  <si>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</si>
  <si>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</si>
  <si>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</si>
  <si>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</si>
  <si>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</si>
  <si>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</si>
  <si>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</si>
  <si>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</si>
  <si>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</si>
  <si>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</si>
  <si>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</si>
  <si>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</si>
  <si>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</si>
  <si>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</si>
  <si>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</si>
  <si>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</si>
  <si>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</si>
  <si>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</si>
  <si>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</si>
  <si>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</si>
  <si>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</si>
  <si>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</si>
  <si>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</si>
  <si>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</si>
  <si>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</si>
  <si>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</si>
  <si>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</si>
  <si>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</si>
  <si>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</si>
  <si>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</si>
  <si>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</si>
  <si>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</si>
  <si>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</si>
  <si>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</si>
  <si>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</si>
  <si>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</si>
  <si>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</si>
  <si>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</si>
  <si>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</si>
  <si>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</si>
  <si>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</si>
  <si>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</si>
  <si>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</si>
  <si>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</si>
  <si>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</si>
  <si>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</si>
  <si>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</si>
  <si>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</si>
  <si>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</si>
  <si>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</si>
  <si>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</si>
  <si>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</si>
  <si>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</si>
  <si>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</si>
  <si>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</si>
  <si>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</si>
  <si>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</si>
  <si>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</si>
  <si>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</si>
  <si>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</si>
  <si>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</si>
  <si>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</si>
  <si>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</si>
  <si>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</si>
  <si>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</si>
  <si>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</si>
  <si>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</si>
  <si>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</si>
  <si>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</si>
  <si>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</si>
  <si>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</si>
  <si>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</si>
  <si>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</si>
  <si>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</si>
  <si>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</si>
  <si>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</si>
  <si>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</si>
  <si>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</si>
  <si>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</si>
  <si>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</si>
  <si>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</si>
  <si>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</si>
  <si>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</si>
  <si>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</si>
  <si>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</si>
  <si>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</si>
  <si>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</si>
  <si>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</si>
  <si>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</si>
  <si>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</si>
  <si>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</si>
  <si>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</si>
  <si>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</si>
  <si>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</si>
  <si>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</si>
  <si>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</si>
  <si>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</si>
  <si>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</si>
  <si>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</si>
  <si>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</si>
  <si>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</si>
  <si>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</si>
  <si>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</si>
  <si>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</si>
  <si>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</si>
  <si>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</si>
  <si>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</si>
  <si>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</si>
  <si>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</si>
  <si>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</si>
  <si>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</si>
  <si>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</si>
  <si>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</si>
  <si>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</si>
  <si>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</si>
  <si>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</si>
  <si>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</si>
  <si>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</si>
  <si>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</si>
  <si>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</si>
  <si>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</si>
  <si>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</si>
  <si>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</si>
  <si>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</si>
  <si>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</si>
  <si>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</si>
  <si>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</si>
  <si>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</si>
  <si>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</si>
  <si>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</si>
  <si>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</si>
  <si>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</si>
  <si>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</si>
  <si>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</si>
  <si>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</si>
  <si>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</si>
  <si>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</si>
  <si>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</si>
  <si>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</si>
  <si>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</si>
  <si>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</si>
  <si>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</si>
  <si>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</si>
  <si>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</si>
  <si>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</si>
  <si>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</si>
  <si>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</si>
  <si>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</si>
  <si>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</si>
  <si>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</si>
  <si>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</si>
  <si>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</si>
  <si>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</si>
  <si>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</si>
  <si>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</si>
  <si>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</si>
  <si>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</si>
  <si>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</si>
  <si>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</si>
  <si>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</si>
  <si>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</si>
  <si>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</si>
  <si>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</si>
  <si>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</si>
  <si>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</si>
  <si>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</si>
  <si>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</si>
  <si>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</si>
  <si>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</si>
  <si>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</si>
  <si>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</si>
  <si>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</si>
  <si>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</si>
  <si>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</si>
  <si>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</si>
  <si>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</si>
  <si>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</si>
  <si>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</si>
  <si>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</si>
  <si>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</si>
  <si>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</si>
  <si>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</si>
  <si>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</si>
  <si>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</si>
  <si>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</si>
  <si>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</si>
  <si>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</si>
  <si>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</si>
  <si>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</si>
  <si>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</si>
  <si>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</si>
  <si>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</si>
  <si>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</si>
  <si>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</si>
  <si>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</si>
  <si>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</si>
  <si>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</si>
  <si>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</si>
  <si>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</si>
  <si>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</si>
  <si>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</si>
  <si>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</si>
  <si>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</si>
  <si>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</si>
  <si>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</si>
  <si>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</si>
  <si>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</si>
  <si>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</si>
  <si>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</si>
  <si>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</si>
  <si>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</si>
  <si>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</si>
  <si>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</si>
  <si>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</si>
  <si>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</si>
  <si>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</si>
  <si>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</si>
  <si>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</si>
  <si>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</si>
  <si>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</si>
  <si>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</si>
  <si>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</si>
  <si>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</si>
  <si>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</si>
  <si>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</si>
  <si>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</si>
  <si>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</si>
  <si>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</si>
  <si>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</si>
  <si>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</si>
  <si>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</si>
  <si>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</si>
  <si>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</si>
  <si>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</si>
  <si>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</si>
  <si>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</si>
  <si>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</si>
  <si>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</si>
  <si>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</si>
  <si>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</si>
  <si>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</si>
  <si>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</si>
  <si>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</si>
  <si>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</si>
  <si>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</si>
  <si>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</si>
  <si>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</si>
  <si>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</si>
  <si>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</si>
  <si>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</si>
  <si>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</si>
  <si>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</si>
  <si>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</si>
  <si>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</si>
  <si>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</si>
  <si>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</si>
  <si>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</si>
  <si>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</si>
  <si>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</si>
  <si>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</si>
  <si>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</si>
  <si>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</si>
  <si>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</si>
  <si>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</si>
  <si>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</si>
  <si>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</si>
  <si>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</si>
  <si>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</si>
  <si>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</si>
  <si>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</si>
  <si>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</si>
  <si>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</si>
  <si>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</si>
  <si>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</si>
  <si>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</si>
  <si>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</si>
  <si>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</si>
  <si>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</si>
  <si>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</si>
  <si>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</si>
  <si>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</si>
  <si>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</si>
  <si>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</si>
  <si>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</si>
  <si>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</si>
  <si>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</si>
  <si>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</si>
  <si>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</si>
  <si>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</si>
  <si>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</si>
  <si>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</si>
  <si>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</si>
  <si>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</si>
  <si>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</si>
  <si>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</si>
  <si>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</si>
  <si>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</si>
  <si>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</si>
  <si>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</si>
  <si>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</si>
  <si>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</si>
  <si>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</si>
  <si>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</si>
  <si>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</si>
  <si>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</si>
  <si>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</si>
  <si>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</si>
  <si>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</si>
  <si>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</si>
  <si>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</si>
  <si>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</si>
  <si>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</si>
  <si>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</si>
  <si>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</si>
  <si>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</si>
  <si>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</si>
  <si>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</si>
  <si>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</si>
  <si>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</si>
  <si>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</si>
  <si>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</si>
  <si>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</si>
  <si>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</si>
  <si>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</si>
  <si>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</si>
  <si>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</si>
  <si>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</si>
  <si>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</si>
  <si>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</si>
  <si>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</si>
  <si>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</si>
  <si>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</si>
  <si>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</si>
  <si>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</si>
  <si>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</si>
  <si>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</si>
  <si>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</si>
  <si>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</si>
  <si>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</si>
  <si>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</si>
  <si>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</si>
  <si>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</si>
  <si>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</si>
  <si>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</si>
  <si>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</si>
  <si>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</si>
  <si>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</si>
  <si>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</si>
  <si>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</si>
  <si>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</si>
  <si>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</si>
  <si>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</si>
  <si>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</si>
  <si>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</si>
  <si>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</si>
  <si>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</si>
  <si>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</si>
  <si>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</si>
  <si>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</si>
  <si>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</si>
  <si>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</si>
  <si>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</si>
  <si>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</si>
  <si>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</si>
  <si>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</si>
  <si>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</si>
  <si>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</si>
  <si>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</si>
  <si>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</si>
  <si>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</si>
  <si>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</si>
  <si>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</si>
  <si>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</si>
  <si>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</si>
  <si>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</si>
  <si>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</si>
  <si>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</si>
  <si>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</si>
  <si>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</si>
  <si>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</si>
  <si>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</si>
  <si>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</si>
  <si>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</si>
  <si>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</si>
  <si>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</si>
  <si>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</si>
  <si>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</si>
  <si>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</si>
  <si>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</si>
  <si>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</si>
  <si>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</si>
  <si>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</si>
  <si>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</si>
  <si>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</si>
  <si>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</si>
  <si>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</si>
  <si>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</si>
  <si>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</si>
  <si>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</si>
  <si>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</si>
  <si>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</si>
  <si>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</si>
  <si>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</si>
  <si>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</si>
  <si>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</si>
  <si>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</si>
  <si>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</si>
  <si>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</si>
  <si>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</si>
  <si>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</si>
  <si>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</si>
  <si>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</si>
  <si>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</si>
  <si>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</si>
  <si>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</si>
  <si>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</si>
  <si>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</si>
  <si>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</si>
  <si>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</si>
  <si>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</si>
  <si>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</si>
  <si>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</si>
  <si>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</si>
  <si>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</si>
  <si>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</si>
  <si>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</si>
  <si>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</si>
  <si>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</si>
  <si>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</si>
  <si>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</si>
  <si>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</si>
  <si>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</si>
  <si>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</si>
  <si>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</si>
  <si>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</si>
  <si>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</si>
  <si>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</si>
  <si>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</si>
  <si>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</si>
  <si>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</si>
  <si>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</si>
  <si>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</si>
  <si>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</si>
  <si>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</si>
  <si>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</si>
  <si>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</si>
  <si>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</si>
  <si>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</si>
  <si>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</si>
  <si>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</si>
  <si>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</si>
  <si>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</si>
  <si>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</si>
  <si>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</si>
  <si>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</si>
  <si>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</si>
  <si>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</si>
  <si>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</si>
  <si>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</si>
  <si>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</si>
  <si>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</si>
  <si>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</si>
  <si>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</si>
  <si>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</si>
  <si>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</si>
  <si>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</si>
  <si>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</si>
  <si>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</si>
  <si>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</si>
  <si>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</si>
  <si>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</si>
  <si>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</si>
  <si>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</si>
  <si>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</si>
  <si>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</si>
  <si>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</si>
  <si>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</si>
  <si>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</si>
  <si>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</si>
  <si>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</si>
  <si>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</si>
  <si>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</si>
  <si>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</si>
  <si>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</si>
  <si>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</si>
  <si>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</si>
  <si>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</si>
  <si>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</si>
  <si>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</si>
  <si>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</si>
  <si>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</si>
  <si>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</si>
  <si>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</si>
  <si>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</si>
  <si>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</si>
  <si>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</si>
  <si>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</si>
  <si>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</si>
  <si>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</si>
  <si>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</si>
  <si>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</si>
  <si>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</si>
  <si>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</si>
  <si>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</si>
  <si>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</si>
  <si>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</si>
  <si>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</si>
  <si>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</si>
  <si>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</si>
  <si>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</si>
  <si>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</si>
  <si>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</si>
  <si>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</si>
  <si>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</si>
  <si>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</si>
  <si>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</si>
  <si>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</si>
  <si>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</si>
  <si>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</si>
  <si>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</si>
  <si>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</si>
  <si>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</si>
  <si>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</si>
  <si>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</si>
  <si>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</si>
  <si>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</si>
  <si>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</si>
  <si>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</si>
  <si>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</si>
  <si>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</si>
  <si>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</si>
  <si>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</si>
  <si>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</si>
  <si>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</si>
  <si>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</si>
  <si>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</si>
  <si>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</si>
  <si>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</si>
  <si>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</si>
  <si>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</si>
  <si>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</si>
  <si>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</si>
  <si>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</si>
  <si>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</si>
  <si>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</si>
  <si>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</si>
  <si>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</si>
  <si>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</si>
  <si>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</si>
  <si>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</si>
  <si>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</si>
  <si>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</si>
  <si>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</si>
  <si>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</si>
  <si>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</si>
  <si>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</si>
  <si>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</si>
  <si>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</si>
  <si>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</si>
  <si>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</si>
  <si>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</si>
  <si>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</si>
  <si>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</si>
  <si>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</si>
  <si>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</si>
  <si>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</si>
  <si>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</si>
  <si>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</si>
  <si>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</si>
  <si>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</si>
  <si>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</si>
  <si>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</si>
  <si>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</si>
  <si>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</si>
  <si>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</si>
  <si>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</si>
  <si>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</si>
  <si>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</si>
  <si>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</si>
  <si>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</si>
  <si>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</si>
  <si>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</si>
  <si>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</si>
  <si>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</si>
  <si>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</si>
  <si>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</si>
  <si>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</si>
  <si>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</si>
  <si>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</si>
  <si>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</si>
  <si>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</si>
  <si>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</si>
  <si>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</si>
  <si>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</si>
  <si>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</si>
  <si>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</si>
  <si>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</si>
  <si>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</si>
  <si>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</si>
  <si>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</si>
  <si>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</si>
  <si>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</si>
  <si>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</si>
  <si>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</si>
  <si>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</si>
  <si>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</si>
  <si>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</si>
  <si>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</si>
  <si>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</si>
  <si>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</si>
  <si>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</si>
  <si>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</si>
  <si>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</si>
  <si>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</si>
  <si>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</si>
  <si>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</si>
  <si>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</si>
  <si>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</si>
  <si>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</si>
  <si>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</si>
  <si>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</si>
  <si>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</si>
  <si>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</si>
  <si>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</si>
  <si>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</si>
  <si>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</si>
  <si>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</si>
  <si>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</si>
  <si>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</si>
  <si>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</si>
  <si>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</si>
  <si>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</si>
  <si>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</si>
  <si>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</si>
  <si>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</si>
  <si>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</si>
  <si>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</si>
  <si>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</si>
  <si>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</si>
  <si>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</si>
  <si>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</si>
  <si>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</si>
  <si>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</si>
  <si>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</si>
  <si>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</si>
  <si>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</si>
  <si>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</si>
  <si>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</si>
  <si>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</si>
  <si>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</si>
  <si>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</si>
  <si>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</si>
  <si>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</si>
  <si>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</si>
  <si>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</si>
  <si>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</si>
  <si>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</si>
  <si>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</si>
  <si>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</si>
  <si>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</si>
  <si>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</si>
  <si>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</si>
  <si>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</si>
  <si>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</si>
  <si>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</si>
  <si>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</si>
  <si>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</si>
  <si>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</si>
  <si>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</si>
  <si>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</si>
  <si>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</si>
  <si>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</si>
  <si>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</si>
  <si>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</si>
  <si>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</si>
  <si>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</si>
  <si>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</si>
  <si>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</si>
  <si>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</si>
  <si>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</si>
  <si>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</si>
  <si>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</si>
  <si>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</si>
  <si>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</si>
  <si>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</si>
  <si>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</si>
  <si>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</si>
  <si>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</si>
  <si>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</si>
  <si>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</si>
  <si>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</si>
  <si>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</si>
  <si>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</si>
  <si>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</si>
  <si>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</si>
  <si>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</si>
  <si>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</si>
  <si>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</si>
  <si>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</si>
  <si>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</si>
  <si>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</si>
  <si>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</si>
  <si>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</si>
  <si>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</si>
  <si>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</si>
  <si>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</si>
  <si>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</si>
  <si>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</si>
  <si>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</si>
  <si>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</si>
  <si>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</si>
  <si>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</si>
  <si>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</si>
  <si>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</si>
  <si>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</si>
  <si>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</si>
  <si>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</si>
  <si>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</si>
  <si>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</si>
  <si>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</si>
  <si>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</si>
  <si>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</si>
  <si>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</si>
  <si>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</si>
  <si>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</si>
  <si>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</si>
  <si>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</si>
  <si>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</si>
  <si>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</si>
  <si>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</si>
  <si>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</si>
  <si>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</si>
  <si>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</si>
  <si>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</si>
  <si>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</si>
  <si>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</si>
  <si>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</si>
  <si>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</si>
  <si>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</si>
  <si>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</si>
  <si>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</si>
  <si>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</si>
  <si>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</si>
  <si>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</si>
  <si>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</si>
  <si>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</si>
  <si>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</si>
  <si>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</si>
  <si>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</si>
  <si>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</si>
  <si>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</si>
  <si>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</si>
  <si>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</si>
  <si>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</si>
  <si>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</si>
  <si>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</si>
  <si>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</si>
  <si>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</si>
  <si>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</si>
  <si>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</si>
  <si>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</si>
  <si>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</si>
  <si>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</si>
  <si>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</si>
  <si>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</si>
  <si>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</si>
  <si>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</si>
  <si>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</si>
  <si>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</si>
  <si>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</si>
  <si>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</si>
  <si>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</si>
  <si>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</si>
  <si>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</si>
  <si>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</si>
  <si>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</si>
  <si>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</si>
  <si>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</si>
  <si>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</si>
  <si>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</si>
  <si>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</si>
  <si>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</si>
  <si>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</si>
  <si>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</si>
  <si>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</si>
  <si>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</si>
  <si>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</si>
  <si>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</si>
  <si>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</si>
  <si>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</si>
  <si>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</si>
  <si>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</si>
  <si>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</si>
  <si>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</si>
  <si>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</si>
  <si>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</si>
  <si>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</si>
  <si>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</si>
  <si>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</si>
  <si>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</si>
  <si>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</si>
  <si>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</si>
  <si>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</si>
  <si>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</si>
  <si>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</si>
  <si>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</si>
  <si>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</si>
  <si>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</si>
  <si>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</si>
  <si>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</si>
  <si>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</si>
  <si>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</si>
  <si>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</si>
  <si>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</si>
  <si>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</si>
  <si>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</si>
  <si>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</si>
  <si>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</si>
  <si>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</si>
  <si>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</si>
  <si>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</si>
  <si>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</si>
  <si>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</si>
  <si>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</si>
  <si>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</si>
  <si>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</si>
  <si>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</si>
  <si>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</si>
  <si>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</si>
  <si>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</si>
  <si>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</si>
  <si>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</si>
  <si>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</si>
  <si>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</si>
  <si>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</si>
  <si>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</si>
  <si>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</si>
  <si>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</si>
  <si>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</si>
  <si>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</si>
  <si>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</si>
  <si>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</si>
  <si>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</si>
  <si>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</si>
  <si>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</si>
  <si>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</si>
  <si>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</si>
  <si>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</si>
  <si>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</si>
  <si>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</si>
  <si>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</si>
  <si>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</si>
  <si>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</si>
  <si>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</si>
  <si>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</si>
  <si>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</si>
  <si>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</si>
  <si>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</si>
  <si>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</si>
  <si>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</si>
  <si>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</si>
  <si>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</si>
  <si>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</si>
  <si>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</si>
  <si>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</si>
  <si>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</si>
  <si>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</si>
  <si>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</si>
  <si>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</si>
  <si>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</si>
  <si>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</si>
  <si>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</si>
  <si>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</si>
  <si>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</si>
  <si>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</si>
  <si>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</si>
  <si>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</si>
  <si>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</si>
  <si>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</si>
  <si>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</si>
  <si>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</si>
  <si>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</si>
  <si>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</si>
  <si>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</si>
  <si>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</si>
  <si>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</si>
  <si>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</si>
  <si>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</si>
  <si>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</si>
  <si>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</si>
  <si>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</si>
  <si>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</si>
  <si>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</si>
  <si>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</si>
  <si>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</si>
  <si>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</si>
  <si>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</si>
  <si>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</si>
  <si>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</si>
  <si>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</si>
  <si>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</si>
  <si>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</si>
  <si>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</si>
  <si>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</si>
  <si>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</si>
  <si>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</si>
  <si>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</si>
  <si>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</si>
  <si>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</si>
  <si>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</si>
  <si>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</si>
  <si>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</si>
  <si>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</si>
  <si>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</si>
  <si>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</si>
  <si>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</si>
  <si>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</si>
  <si>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</si>
  <si>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</si>
  <si>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</si>
  <si>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</si>
  <si>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</si>
  <si>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</si>
  <si>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</si>
  <si>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</si>
  <si>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</si>
  <si>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</si>
  <si>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</si>
  <si>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</si>
  <si>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</si>
  <si>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</si>
  <si>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</si>
  <si>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</si>
  <si>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</si>
  <si>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</si>
  <si>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</si>
  <si>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</si>
  <si>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</si>
  <si>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</si>
  <si>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</si>
  <si>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</si>
  <si>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</si>
  <si>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</si>
  <si>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</si>
  <si>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</si>
  <si>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</si>
  <si>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</si>
  <si>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</si>
  <si>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</si>
  <si>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</si>
  <si>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</si>
  <si>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</si>
  <si>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</si>
  <si>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</si>
  <si>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</si>
  <si>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</si>
  <si>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</si>
  <si>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</si>
  <si>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</si>
  <si>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</si>
  <si>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</si>
  <si>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</si>
  <si>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</si>
  <si>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</si>
  <si>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</si>
  <si>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</si>
  <si>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</si>
  <si>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</si>
  <si>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</si>
  <si>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</si>
  <si>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</si>
  <si>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</si>
  <si>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</si>
  <si>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</si>
  <si>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</si>
  <si>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</si>
  <si>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</si>
  <si>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</si>
  <si>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</si>
  <si>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</si>
  <si>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</si>
  <si>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</si>
  <si>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</si>
  <si>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</si>
  <si>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</si>
  <si>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</si>
  <si>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</si>
  <si>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</si>
  <si>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</si>
  <si>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</si>
  <si>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</si>
  <si>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</si>
  <si>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</si>
  <si>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</si>
  <si>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</si>
  <si>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</si>
  <si>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</si>
  <si>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</si>
  <si>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</si>
  <si>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</si>
  <si>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</si>
  <si>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</si>
  <si>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</si>
  <si>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</si>
  <si>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</si>
  <si>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</si>
  <si>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</si>
  <si>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</si>
  <si>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</si>
  <si>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</si>
  <si>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</si>
  <si>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</si>
  <si>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</si>
  <si>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</si>
  <si>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</si>
  <si>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</si>
  <si>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</si>
  <si>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</si>
  <si>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</si>
  <si>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</si>
  <si>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</si>
  <si>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</si>
  <si>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</si>
  <si>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</si>
  <si>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</si>
  <si>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</si>
  <si>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</si>
  <si>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</si>
  <si>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</si>
  <si>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</si>
  <si>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</si>
  <si>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</si>
  <si>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</si>
  <si>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</si>
  <si>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</si>
  <si>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</si>
  <si>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</si>
  <si>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</si>
  <si>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</si>
  <si>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</si>
  <si>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</si>
  <si>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</si>
  <si>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</si>
  <si>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</si>
  <si>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</si>
  <si>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</si>
  <si>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</si>
  <si>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</si>
  <si>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</si>
  <si>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</si>
  <si>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</si>
  <si>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</si>
  <si>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</si>
  <si>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</si>
  <si>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</si>
  <si>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</si>
  <si>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</si>
  <si>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</si>
  <si>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</si>
  <si>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</si>
  <si>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</si>
  <si>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</si>
  <si>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</si>
  <si>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</si>
  <si>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</si>
  <si>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</si>
  <si>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</si>
  <si>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</si>
  <si>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</si>
  <si>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</si>
  <si>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</si>
  <si>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</si>
  <si>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</si>
  <si>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</si>
  <si>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</si>
  <si>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</si>
  <si>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</si>
  <si>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</si>
  <si>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</si>
  <si>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</si>
  <si>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</si>
  <si>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</si>
  <si>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</si>
  <si>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</si>
  <si>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</si>
  <si>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</si>
  <si>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</si>
  <si>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</si>
  <si>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</si>
  <si>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</si>
  <si>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</si>
  <si>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</si>
  <si>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</si>
  <si>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</si>
  <si>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</si>
  <si>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</si>
  <si>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</si>
  <si>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</si>
  <si>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</si>
  <si>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</si>
  <si>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</si>
  <si>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</si>
  <si>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</si>
  <si>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</si>
  <si>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</si>
  <si>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</si>
  <si>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</si>
  <si>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</si>
  <si>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</si>
  <si>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</si>
  <si>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</si>
  <si>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</si>
  <si>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</si>
  <si>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</si>
  <si>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</si>
  <si>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</si>
  <si>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</si>
  <si>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</si>
  <si>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</si>
  <si>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</si>
  <si>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</si>
  <si>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</si>
  <si>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</si>
  <si>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</si>
  <si>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</si>
  <si>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</si>
  <si>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</si>
  <si>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</si>
  <si>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</si>
  <si>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</si>
  <si>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</si>
  <si>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</si>
  <si>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</si>
  <si>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</si>
  <si>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</si>
  <si>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</si>
  <si>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</si>
  <si>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</si>
  <si>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</si>
  <si>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</si>
  <si>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</si>
  <si>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</si>
  <si>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</si>
  <si>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</si>
  <si>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</si>
  <si>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</si>
  <si>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</si>
  <si>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</si>
  <si>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</si>
  <si>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</si>
  <si>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</si>
  <si>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</si>
  <si>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</si>
  <si>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</si>
  <si>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</si>
  <si>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</si>
  <si>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</si>
  <si>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</si>
  <si>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</si>
  <si>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</si>
  <si>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</si>
  <si>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</si>
  <si>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</si>
  <si>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</si>
  <si>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</si>
  <si>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</si>
  <si>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</si>
  <si>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</si>
  <si>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</si>
  <si>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</si>
  <si>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</si>
  <si>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</si>
  <si>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</si>
  <si>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</si>
  <si>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</si>
  <si>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</si>
  <si>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</si>
  <si>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</si>
  <si>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</si>
  <si>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</si>
  <si>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</si>
  <si>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</si>
  <si>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</si>
  <si>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</si>
  <si>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</si>
  <si>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</si>
  <si>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</si>
  <si>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</si>
  <si>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</si>
  <si>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</si>
  <si>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</si>
  <si>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</si>
  <si>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</si>
  <si>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</si>
  <si>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</si>
  <si>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</si>
  <si>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</si>
  <si>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</si>
  <si>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</si>
  <si>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</si>
  <si>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</si>
  <si>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</si>
  <si>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</si>
  <si>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</si>
  <si>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</si>
  <si>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</si>
  <si>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</si>
  <si>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</si>
  <si>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</si>
  <si>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</si>
  <si>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</si>
  <si>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</si>
  <si>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</si>
  <si>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</si>
  <si>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</si>
  <si>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</si>
  <si>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</si>
  <si>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</si>
  <si>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</si>
  <si>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</si>
  <si>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</si>
  <si>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</si>
  <si>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</si>
  <si>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</si>
  <si>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</si>
  <si>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</si>
  <si>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</si>
  <si>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</si>
  <si>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</si>
  <si>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</si>
  <si>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</si>
  <si>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</si>
  <si>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</si>
  <si>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</si>
  <si>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</si>
  <si>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</si>
  <si>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</si>
  <si>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</si>
  <si>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</si>
  <si>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</si>
  <si>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</si>
  <si>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</si>
  <si>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</si>
  <si>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</si>
  <si>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</si>
  <si>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</si>
  <si>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</si>
  <si>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</si>
  <si>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</si>
  <si>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</si>
  <si>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</si>
  <si>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</si>
  <si>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</si>
  <si>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</si>
  <si>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</si>
  <si>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</si>
  <si>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</si>
  <si>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</si>
  <si>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</si>
  <si>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</si>
  <si>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</si>
  <si>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</si>
  <si>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</si>
  <si>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</si>
  <si>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</si>
  <si>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</si>
  <si>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</si>
  <si>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</si>
  <si>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</si>
  <si>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</si>
  <si>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</si>
  <si>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</si>
  <si>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</si>
  <si>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</si>
  <si>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</si>
  <si>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</si>
  <si>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</si>
  <si>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</si>
  <si>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</si>
  <si>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</si>
  <si>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</si>
  <si>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</si>
  <si>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</si>
  <si>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</si>
  <si>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</si>
  <si>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</si>
  <si>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</si>
  <si>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</si>
  <si>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</si>
  <si>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</si>
  <si>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</si>
  <si>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</si>
  <si>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</si>
  <si>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</si>
  <si>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</si>
  <si>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</si>
  <si>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</si>
  <si>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</si>
  <si>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</si>
  <si>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</si>
  <si>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</si>
  <si>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</si>
  <si>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</si>
  <si>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</si>
  <si>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</si>
  <si>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</si>
  <si>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</si>
  <si>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</si>
  <si>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</si>
  <si>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</si>
  <si>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</si>
  <si>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</si>
  <si>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</si>
  <si>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</si>
  <si>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</si>
  <si>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</si>
  <si>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</si>
  <si>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</si>
  <si>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</si>
  <si>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</si>
  <si>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</si>
  <si>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</si>
  <si>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</si>
  <si>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</si>
  <si>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</si>
  <si>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</si>
  <si>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</si>
  <si>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</si>
  <si>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</si>
  <si>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</si>
  <si>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</si>
  <si>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</si>
  <si>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</si>
  <si>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</si>
  <si>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</si>
  <si>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</si>
  <si>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</si>
  <si>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</si>
  <si>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</si>
  <si>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</si>
  <si>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</si>
  <si>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</si>
  <si>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</si>
  <si>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</si>
  <si>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</si>
  <si>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</si>
  <si>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</si>
  <si>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</si>
  <si>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</si>
  <si>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</si>
  <si>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</si>
  <si>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</si>
  <si>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</si>
  <si>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</si>
  <si>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</si>
  <si>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</si>
  <si>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</si>
  <si>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</si>
  <si>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</si>
  <si>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</si>
  <si>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</si>
  <si>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</si>
  <si>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</si>
  <si>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</si>
  <si>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</si>
  <si>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</si>
  <si>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</si>
  <si>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</si>
  <si>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</si>
  <si>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</si>
  <si>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</si>
  <si>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</si>
  <si>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</si>
  <si>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</si>
  <si>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</si>
  <si>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</si>
  <si>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</si>
  <si>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</si>
  <si>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</si>
  <si>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</si>
  <si>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</si>
  <si>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</si>
  <si>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</si>
  <si>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</si>
  <si>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</si>
  <si>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</si>
  <si>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</si>
  <si>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</si>
  <si>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</si>
  <si>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</si>
  <si>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</si>
  <si>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</si>
  <si>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</si>
  <si>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</si>
  <si>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</si>
  <si>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</si>
  <si>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</si>
  <si>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</si>
  <si>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</si>
  <si>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</si>
  <si>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</si>
  <si>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</si>
  <si>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</si>
  <si>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</si>
  <si>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</si>
  <si>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</si>
  <si>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</si>
  <si>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</si>
  <si>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</si>
  <si>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</si>
  <si>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</si>
  <si>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</si>
  <si>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</si>
  <si>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</si>
  <si>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</si>
  <si>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</si>
  <si>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</si>
  <si>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</si>
  <si>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</si>
  <si>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</si>
  <si>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</si>
  <si>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</si>
  <si>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</si>
  <si>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</si>
  <si>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</si>
  <si>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</si>
  <si>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</si>
  <si>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</si>
  <si>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</si>
  <si>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</si>
  <si>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</si>
  <si>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</si>
  <si>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</si>
  <si>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</si>
  <si>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</si>
  <si>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</si>
  <si>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</si>
  <si>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</si>
  <si>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</si>
  <si>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</si>
  <si>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</si>
  <si>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</si>
  <si>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</si>
  <si>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</si>
  <si>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</si>
  <si>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</si>
  <si>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</si>
  <si>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</si>
  <si>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</si>
  <si>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</si>
  <si>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</si>
  <si>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</si>
  <si>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</si>
  <si>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</si>
  <si>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</si>
  <si>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</si>
  <si>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</si>
  <si>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</si>
  <si>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</si>
  <si>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</si>
  <si>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</si>
  <si>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</si>
  <si>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</si>
  <si>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</si>
  <si>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</si>
  <si>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</si>
  <si>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</si>
  <si>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</si>
  <si>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</si>
  <si>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</si>
  <si>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</si>
  <si>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</si>
  <si>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</si>
  <si>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</si>
  <si>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</si>
  <si>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</si>
  <si>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</si>
  <si>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</si>
  <si>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</si>
  <si>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</si>
  <si>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</si>
  <si>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</si>
  <si>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</si>
  <si>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</si>
  <si>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</si>
  <si>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</si>
  <si>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</si>
  <si>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</si>
  <si>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</si>
  <si>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</si>
  <si>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</si>
  <si>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</si>
  <si>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</si>
  <si>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</si>
  <si>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</si>
  <si>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</si>
  <si>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</si>
  <si>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</si>
  <si>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</si>
  <si>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</si>
  <si>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</si>
  <si>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</si>
  <si>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</si>
  <si>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</si>
  <si>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</si>
  <si>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</si>
  <si>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</si>
  <si>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</si>
  <si>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</si>
  <si>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</si>
  <si>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</si>
  <si>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</si>
  <si>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</si>
  <si>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</si>
  <si>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</si>
  <si>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</si>
  <si>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</si>
  <si>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</si>
  <si>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</si>
  <si>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</si>
  <si>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</si>
  <si>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</si>
  <si>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</si>
  <si>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</si>
  <si>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</si>
  <si>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</si>
  <si>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</si>
  <si>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</si>
  <si>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</si>
  <si>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</si>
  <si>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</si>
  <si>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</si>
  <si>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</si>
  <si>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</si>
  <si>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</si>
  <si>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</si>
  <si>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</si>
  <si>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</si>
  <si>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</si>
  <si>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</si>
  <si>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</si>
  <si>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</si>
  <si>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</si>
  <si>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</si>
  <si>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</si>
  <si>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</si>
  <si>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</si>
  <si>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</si>
  <si>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</si>
  <si>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</si>
  <si>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</si>
  <si>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</si>
  <si>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</si>
  <si>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</si>
  <si>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</si>
  <si>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</si>
  <si>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</si>
  <si>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</si>
  <si>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</si>
  <si>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</si>
  <si>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</si>
  <si>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</si>
  <si>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</si>
  <si>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</si>
  <si>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</si>
  <si>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</si>
  <si>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</si>
  <si>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</si>
  <si>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</si>
  <si>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</si>
  <si>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</si>
  <si>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</si>
  <si>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</si>
  <si>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</si>
  <si>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</si>
  <si>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</si>
  <si>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</si>
  <si>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</si>
  <si>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</si>
  <si>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</si>
  <si>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</si>
  <si>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</si>
  <si>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</si>
  <si>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</si>
  <si>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</si>
  <si>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</si>
  <si>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</si>
  <si>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</si>
  <si>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</si>
  <si>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</si>
  <si>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</si>
  <si>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</si>
  <si>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</si>
  <si>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</si>
  <si>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</si>
  <si>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</si>
  <si>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</si>
  <si>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</si>
  <si>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</si>
  <si>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</si>
  <si>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</si>
  <si>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</si>
  <si>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</si>
  <si>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</si>
  <si>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</si>
  <si>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</si>
  <si>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</si>
  <si>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</si>
  <si>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</si>
  <si>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</si>
  <si>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</si>
  <si>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</si>
  <si>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</si>
  <si>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</si>
  <si>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</si>
  <si>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</si>
  <si>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</si>
  <si>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</si>
  <si>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</si>
  <si>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</si>
  <si>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</si>
  <si>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</si>
  <si>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</si>
  <si>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</si>
  <si>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</si>
  <si>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</si>
  <si>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</si>
  <si>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</si>
  <si>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</si>
  <si>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</si>
  <si>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</si>
  <si>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</si>
  <si>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</si>
  <si>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</si>
  <si>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</si>
  <si>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</si>
  <si>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</si>
  <si>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</si>
  <si>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</si>
  <si>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</si>
  <si>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</si>
  <si>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</si>
  <si>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</si>
  <si>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</si>
  <si>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</si>
  <si>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</si>
  <si>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</si>
  <si>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</si>
  <si>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</si>
  <si>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</si>
  <si>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</si>
  <si>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</si>
  <si>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</si>
  <si>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</si>
  <si>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</si>
  <si>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</si>
  <si>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</si>
  <si>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</si>
  <si>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</si>
  <si>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</si>
  <si>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</si>
  <si>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</si>
  <si>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</si>
  <si>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</si>
  <si>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</si>
  <si>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</si>
  <si>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</si>
  <si>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</si>
  <si>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</si>
  <si>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</si>
  <si>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</si>
  <si>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</si>
  <si>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</si>
  <si>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</si>
  <si>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</si>
  <si>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</si>
  <si>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</si>
  <si>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</si>
  <si>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</si>
  <si>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</si>
  <si>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</si>
  <si>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</si>
  <si>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</si>
  <si>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</si>
  <si>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</si>
  <si>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</si>
  <si>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</si>
  <si>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</si>
  <si>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</si>
  <si>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</si>
  <si>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</si>
  <si>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</si>
  <si>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</si>
  <si>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</si>
  <si>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</si>
  <si>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</si>
  <si>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</si>
  <si>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</si>
  <si>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</si>
  <si>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</si>
  <si>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</si>
  <si>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</si>
  <si>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</si>
  <si>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</si>
  <si>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</si>
  <si>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</si>
  <si>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</si>
  <si>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</si>
  <si>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</si>
  <si>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</si>
  <si>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</si>
  <si>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</si>
  <si>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</si>
  <si>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</si>
  <si>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</si>
  <si>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</si>
  <si>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</si>
  <si>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</si>
  <si>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</si>
  <si>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</si>
  <si>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</si>
  <si>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</si>
  <si>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</si>
  <si>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</si>
  <si>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</si>
  <si>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</si>
  <si>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</si>
  <si>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</si>
  <si>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</si>
  <si>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</si>
  <si>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</si>
  <si>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</si>
  <si>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</si>
  <si>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</si>
  <si>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</si>
  <si>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</si>
  <si>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</si>
  <si>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</si>
  <si>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</si>
  <si>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</si>
  <si>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</si>
  <si>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</si>
  <si>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</si>
  <si>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</si>
  <si>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</si>
  <si>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</si>
  <si>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</si>
  <si>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</si>
  <si>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</si>
  <si>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</si>
  <si>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</si>
  <si>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</si>
  <si>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</si>
  <si>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</si>
  <si>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</si>
  <si>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</si>
  <si>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</si>
  <si>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</si>
  <si>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</si>
  <si>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</si>
  <si>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</si>
  <si>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</si>
  <si>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</si>
  <si>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</si>
  <si>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</si>
  <si>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</si>
  <si>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</si>
  <si>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</si>
  <si>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</si>
  <si>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</si>
  <si>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</si>
  <si>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</si>
  <si>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</si>
  <si>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</si>
  <si>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</si>
  <si>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</si>
  <si>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</si>
  <si>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</si>
  <si>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</si>
  <si>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</si>
  <si>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</si>
  <si>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</si>
  <si>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</si>
  <si>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</si>
  <si>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</si>
  <si>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</si>
  <si>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</si>
  <si>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</si>
  <si>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</si>
  <si>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</si>
  <si>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</si>
  <si>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</si>
  <si>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</si>
  <si>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</si>
  <si>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</si>
  <si>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</si>
  <si>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</si>
  <si>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</si>
  <si>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</si>
  <si>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</si>
  <si>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</si>
  <si>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</si>
  <si>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</si>
  <si>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</si>
  <si>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</si>
  <si>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</si>
  <si>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</si>
  <si>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</si>
  <si>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</si>
  <si>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</si>
  <si>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</si>
  <si>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</si>
  <si>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</si>
  <si>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</si>
  <si>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</si>
  <si>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</si>
  <si>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</si>
  <si>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</si>
  <si>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</si>
  <si>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</si>
  <si>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</si>
  <si>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</si>
  <si>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</si>
  <si>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</si>
  <si>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</si>
  <si>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</si>
  <si>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</si>
  <si>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</si>
  <si>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</si>
  <si>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</si>
  <si>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</si>
  <si>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</si>
  <si>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</si>
  <si>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</si>
  <si>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</si>
  <si>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</si>
  <si>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</si>
  <si>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</si>
  <si>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</si>
  <si>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</si>
  <si>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</si>
  <si>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</si>
  <si>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</si>
  <si>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</si>
  <si>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</si>
  <si>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</si>
  <si>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</si>
  <si>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</si>
  <si>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</si>
  <si>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</si>
  <si>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</si>
  <si>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</si>
  <si>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</si>
  <si>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</si>
  <si>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</si>
  <si>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</si>
  <si>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</si>
  <si>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</si>
  <si>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</si>
  <si>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</si>
  <si>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</si>
  <si>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</si>
  <si>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</si>
  <si>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</si>
  <si>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</si>
  <si>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</si>
  <si>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</si>
  <si>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</si>
  <si>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</si>
  <si>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</si>
  <si>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</si>
  <si>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</si>
  <si>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</si>
  <si>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</si>
  <si>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</si>
  <si>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</si>
  <si>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</si>
  <si>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</si>
  <si>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</si>
  <si>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</si>
  <si>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</si>
  <si>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</si>
  <si>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</si>
  <si>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</si>
  <si>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</si>
  <si>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</si>
  <si>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</si>
  <si>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</si>
  <si>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</si>
  <si>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</si>
  <si>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</si>
  <si>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</si>
  <si>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</si>
  <si>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</si>
  <si>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</si>
  <si>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</si>
  <si>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</si>
  <si>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</si>
  <si>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</si>
  <si>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</si>
  <si>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</si>
  <si>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</si>
  <si>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</si>
  <si>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</si>
  <si>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</si>
  <si>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</si>
  <si>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</si>
  <si>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</si>
  <si>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</si>
  <si>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</si>
  <si>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</si>
  <si>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</si>
  <si>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</si>
  <si>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</si>
  <si>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</si>
  <si>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</si>
  <si>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</si>
  <si>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</si>
  <si>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</si>
  <si>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</si>
  <si>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</si>
  <si>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</si>
  <si>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</si>
  <si>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</si>
  <si>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</si>
  <si>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</si>
  <si>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</si>
  <si>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</si>
  <si>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</si>
  <si>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</si>
  <si>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</si>
  <si>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</si>
  <si>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</si>
  <si>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</si>
  <si>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</si>
  <si>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</si>
  <si>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</si>
  <si>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</si>
  <si>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</si>
  <si>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</si>
  <si>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</si>
  <si>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</si>
  <si>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</si>
  <si>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</si>
  <si>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</si>
  <si>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</si>
  <si>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</si>
  <si>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</si>
  <si>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</si>
  <si>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</si>
  <si>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</si>
  <si>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</si>
  <si>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</si>
  <si>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</si>
  <si>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</si>
  <si>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</si>
  <si>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</si>
  <si>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</si>
  <si>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</si>
  <si>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</si>
  <si>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</si>
  <si>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</si>
  <si>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</si>
  <si>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</si>
  <si>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</si>
  <si>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</si>
  <si>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</si>
  <si>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</si>
  <si>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</si>
  <si>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</si>
  <si>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</si>
  <si>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</si>
  <si>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</si>
  <si>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</si>
  <si>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</si>
  <si>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</si>
  <si>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</si>
  <si>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</si>
  <si>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</si>
  <si>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</si>
  <si>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</si>
  <si>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</si>
  <si>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</si>
  <si>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</si>
  <si>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</si>
  <si>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</si>
  <si>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</si>
  <si>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</si>
  <si>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</si>
  <si>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</si>
  <si>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</si>
  <si>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</si>
  <si>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</si>
  <si>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</si>
  <si>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</si>
  <si>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</si>
  <si>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</si>
  <si>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</si>
  <si>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</si>
  <si>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</si>
  <si>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</si>
  <si>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</si>
  <si>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</si>
  <si>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</si>
  <si>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</si>
  <si>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</si>
  <si>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</si>
  <si>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</si>
  <si>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</si>
  <si>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</si>
  <si>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</si>
  <si>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</si>
  <si>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</si>
  <si>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</si>
  <si>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</si>
  <si>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</si>
  <si>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</si>
  <si>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</si>
  <si>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</si>
  <si>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</si>
  <si>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</si>
  <si>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</si>
  <si>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</si>
  <si>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</si>
  <si>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</si>
  <si>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</si>
  <si>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</si>
  <si>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</si>
  <si>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</si>
  <si>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</si>
  <si>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</si>
  <si>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</si>
  <si>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</si>
  <si>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</si>
  <si>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</si>
  <si>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</si>
  <si>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</si>
  <si>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</si>
  <si>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</si>
  <si>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</si>
  <si>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</si>
  <si>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</si>
  <si>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</si>
  <si>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</si>
  <si>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</si>
  <si>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</si>
  <si>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</si>
  <si>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</si>
  <si>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</si>
  <si>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</si>
  <si>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</si>
  <si>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</si>
  <si>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</si>
  <si>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</si>
  <si>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</si>
  <si>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</si>
  <si>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</si>
  <si>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</si>
  <si>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</si>
  <si>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</si>
  <si>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</si>
  <si>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</si>
  <si>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</si>
  <si>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</si>
  <si>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</si>
  <si>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</si>
  <si>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</si>
  <si>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</si>
  <si>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</si>
  <si>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</si>
  <si>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</si>
  <si>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</si>
  <si>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</si>
  <si>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</si>
  <si>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</si>
  <si>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</si>
  <si>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</si>
  <si>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</si>
  <si>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</si>
  <si>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</si>
  <si>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</si>
  <si>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</si>
  <si>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</si>
  <si>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</si>
  <si>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</si>
  <si>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</si>
  <si>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</si>
  <si>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</si>
  <si>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</si>
  <si>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</si>
  <si>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</si>
  <si>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</si>
  <si>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</si>
  <si>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</si>
  <si>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</si>
  <si>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</si>
  <si>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</si>
  <si>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</si>
  <si>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</si>
  <si>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</si>
  <si>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</si>
  <si>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</si>
  <si>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</si>
  <si>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</si>
  <si>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</si>
  <si>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</si>
  <si>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</si>
  <si>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</si>
  <si>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</si>
  <si>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</si>
  <si>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</si>
  <si>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</si>
  <si>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</si>
  <si>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</si>
  <si>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</si>
  <si>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</si>
  <si>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</si>
  <si>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</si>
  <si>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</si>
  <si>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</si>
  <si>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</si>
  <si>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</si>
  <si>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</si>
  <si>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</si>
  <si>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</si>
  <si>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</si>
  <si>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</si>
  <si>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</si>
  <si>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</si>
  <si>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</si>
  <si>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</si>
  <si>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</si>
  <si>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</si>
  <si>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</si>
  <si>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</si>
  <si>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</si>
  <si>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</si>
  <si>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</si>
  <si>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</si>
  <si>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</si>
  <si>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</si>
  <si>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</si>
  <si>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</si>
  <si>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</si>
  <si>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</si>
  <si>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</si>
  <si>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</si>
  <si>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</si>
  <si>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</si>
  <si>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</si>
  <si>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</si>
  <si>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</si>
  <si>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</si>
  <si>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</si>
  <si>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</si>
  <si>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</si>
  <si>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</si>
  <si>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</si>
  <si>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</si>
  <si>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</si>
  <si>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</si>
  <si>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</si>
  <si>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</si>
  <si>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</si>
  <si>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</si>
  <si>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</si>
  <si>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</si>
  <si>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</si>
  <si>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</si>
  <si>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</si>
  <si>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</si>
  <si>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</si>
  <si>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</si>
  <si>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</si>
  <si>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</si>
  <si>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</si>
  <si>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</si>
  <si>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</si>
  <si>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</si>
  <si>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</si>
  <si>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</si>
  <si>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</si>
  <si>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</si>
  <si>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</si>
  <si>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</si>
  <si>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</si>
  <si>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</si>
  <si>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</si>
  <si>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</si>
  <si>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</si>
  <si>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</si>
  <si>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</si>
  <si>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</si>
  <si>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</si>
  <si>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</si>
  <si>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</si>
  <si>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</si>
  <si>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</si>
  <si>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</si>
  <si>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</si>
  <si>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</si>
  <si>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</si>
  <si>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</si>
  <si>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</si>
  <si>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</si>
  <si>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</si>
  <si>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</si>
  <si>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</si>
  <si>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</si>
  <si>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</si>
  <si>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</si>
  <si>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</si>
  <si>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</si>
  <si>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</si>
  <si>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</si>
  <si>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</si>
  <si>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</si>
  <si>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</si>
  <si>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</si>
  <si>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</si>
  <si>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</si>
  <si>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</si>
  <si>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</si>
  <si>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</si>
  <si>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</si>
  <si>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</si>
  <si>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</si>
  <si>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</si>
  <si>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</si>
  <si>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</si>
  <si>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</si>
  <si>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</si>
  <si>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</si>
  <si>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</si>
  <si>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</si>
  <si>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</si>
  <si>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</si>
  <si>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</si>
  <si>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</si>
  <si>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</si>
  <si>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</si>
  <si>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</si>
  <si>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</si>
  <si>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</si>
  <si>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</si>
  <si>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</si>
  <si>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</si>
  <si>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</si>
  <si>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</si>
  <si>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</si>
  <si>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</si>
  <si>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</si>
  <si>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</si>
  <si>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</si>
  <si>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</si>
  <si>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</si>
  <si>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</si>
  <si>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</si>
  <si>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</si>
  <si>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</si>
  <si>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</si>
  <si>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</si>
  <si>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</si>
  <si>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</si>
  <si>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</si>
  <si>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</si>
  <si>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</si>
  <si>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</si>
  <si>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</si>
  <si>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</si>
  <si>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</si>
  <si>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</si>
  <si>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</si>
  <si>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</si>
  <si>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</si>
  <si>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</si>
  <si>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</si>
  <si>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</si>
  <si>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</si>
  <si>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</si>
  <si>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</si>
  <si>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</si>
  <si>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</si>
  <si>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</si>
  <si>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</si>
  <si>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</si>
  <si>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</si>
  <si>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</si>
  <si>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</si>
  <si>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</si>
  <si>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</si>
  <si>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</si>
  <si>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</si>
  <si>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</si>
  <si>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</si>
  <si>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</si>
  <si>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</si>
  <si>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</si>
  <si>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</si>
  <si>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</si>
  <si>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</si>
  <si>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</si>
  <si>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</si>
  <si>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</si>
  <si>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</si>
  <si>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</si>
  <si>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</si>
  <si>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</si>
  <si>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</si>
  <si>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</si>
  <si>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</si>
  <si>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</si>
  <si>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</si>
  <si>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</si>
  <si>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</si>
  <si>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</si>
  <si>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</si>
  <si>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</si>
  <si>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</si>
  <si>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</si>
  <si>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</si>
  <si>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</si>
  <si>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</si>
  <si>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</si>
  <si>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</si>
  <si>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</si>
  <si>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</si>
  <si>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</si>
  <si>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</si>
  <si>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</si>
  <si>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</si>
  <si>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</si>
  <si>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</si>
  <si>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</si>
  <si>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</si>
  <si>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</si>
  <si>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</si>
  <si>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</si>
  <si>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</si>
  <si>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</si>
  <si>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</si>
  <si>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</si>
  <si>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</si>
  <si>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</si>
  <si>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</si>
  <si>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</si>
  <si>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</si>
  <si>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</si>
  <si>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</si>
  <si>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</si>
  <si>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</si>
  <si>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</si>
  <si>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</si>
  <si>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</si>
  <si>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</si>
  <si>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</si>
  <si>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</si>
  <si>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</si>
  <si>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</si>
  <si>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</si>
  <si>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</si>
  <si>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</si>
  <si>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</si>
  <si>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</si>
  <si>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</si>
  <si>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</si>
  <si>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</si>
  <si>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</si>
  <si>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</si>
  <si>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</si>
  <si>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</si>
  <si>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</si>
  <si>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</si>
  <si>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</si>
  <si>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</si>
  <si>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</si>
  <si>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</si>
  <si>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</si>
  <si>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</si>
  <si>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</si>
  <si>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</si>
  <si>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</si>
  <si>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</si>
  <si>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</si>
  <si>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</si>
  <si>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</si>
  <si>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</si>
  <si>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</si>
  <si>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</si>
  <si>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</si>
  <si>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</si>
  <si>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</si>
  <si>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</si>
  <si>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</si>
  <si>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</si>
  <si>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</si>
  <si>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</si>
  <si>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</si>
  <si>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</si>
  <si>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</si>
  <si>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</si>
  <si>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</si>
  <si>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</si>
  <si>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</si>
  <si>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</si>
  <si>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</si>
  <si>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</si>
  <si>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</si>
  <si>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</si>
  <si>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</si>
  <si>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</si>
  <si>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</si>
  <si>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</si>
  <si>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</si>
  <si>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</si>
  <si>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</si>
  <si>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</si>
  <si>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</si>
  <si>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</si>
  <si>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</si>
  <si>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</si>
  <si>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</si>
  <si>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</si>
  <si>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</si>
  <si>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</si>
  <si>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</si>
  <si>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</si>
  <si>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</si>
  <si>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</si>
  <si>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</si>
  <si>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</si>
  <si>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</si>
  <si>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</si>
  <si>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</si>
  <si>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</si>
  <si>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</si>
  <si>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</si>
  <si>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</si>
  <si>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</si>
  <si>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</si>
  <si>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</si>
  <si>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</si>
  <si>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</si>
  <si>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</si>
  <si>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</si>
  <si>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</si>
  <si>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</si>
  <si>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</si>
  <si>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</si>
  <si>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</si>
  <si>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</si>
  <si>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</si>
  <si>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</si>
  <si>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</si>
  <si>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</si>
  <si>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</si>
  <si>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</si>
  <si>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</si>
  <si>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</si>
  <si>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</si>
  <si>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</si>
  <si>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</si>
  <si>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</si>
  <si>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</si>
  <si>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</si>
  <si>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</si>
  <si>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</si>
  <si>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</si>
  <si>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</si>
  <si>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</si>
  <si>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</si>
  <si>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</si>
  <si>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</si>
  <si>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</si>
  <si>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</si>
  <si>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</si>
  <si>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</si>
  <si>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</si>
  <si>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</si>
  <si>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</si>
  <si>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</si>
  <si>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</si>
  <si>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</si>
  <si>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</si>
  <si>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</si>
  <si>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</si>
  <si>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</si>
  <si>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</si>
  <si>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</si>
  <si>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</si>
  <si>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</si>
  <si>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</si>
  <si>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</si>
  <si>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</si>
  <si>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</si>
  <si>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</si>
  <si>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</si>
  <si>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</si>
  <si>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</si>
  <si>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</si>
  <si>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</si>
  <si>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</si>
  <si>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</si>
  <si>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</si>
  <si>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</si>
  <si>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</si>
  <si>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</si>
  <si>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</si>
  <si>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</si>
  <si>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</si>
  <si>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</si>
  <si>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</si>
  <si>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</si>
  <si>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</si>
  <si>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</si>
  <si>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</si>
  <si>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</si>
  <si>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</si>
  <si>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</si>
  <si>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</si>
  <si>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</si>
  <si>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</si>
  <si>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</si>
  <si>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</si>
  <si>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</si>
  <si>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</si>
  <si>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</si>
  <si>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</si>
  <si>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</si>
  <si>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</si>
  <si>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</si>
  <si>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</si>
  <si>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</si>
  <si>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</si>
  <si>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</si>
  <si>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</si>
  <si>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</si>
  <si>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</si>
  <si>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</si>
  <si>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</si>
  <si>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</si>
  <si>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</si>
  <si>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</si>
  <si>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</si>
  <si>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</si>
  <si>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</si>
  <si>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</si>
  <si>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</si>
  <si>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</si>
  <si>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</si>
  <si>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</si>
  <si>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</si>
  <si>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</si>
  <si>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</si>
  <si>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</si>
  <si>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</si>
  <si>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</si>
  <si>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</si>
  <si>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</si>
  <si>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</si>
  <si>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</si>
  <si>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</si>
  <si>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</si>
  <si>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</si>
  <si>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</si>
  <si>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</si>
  <si>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</si>
  <si>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</si>
  <si>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</si>
  <si>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</si>
  <si>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</si>
  <si>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</si>
  <si>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</si>
  <si>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</si>
  <si>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</si>
  <si>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</si>
  <si>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</si>
  <si>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</si>
  <si>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</si>
  <si>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</si>
  <si>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</si>
  <si>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</si>
  <si>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</si>
  <si>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</si>
  <si>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</si>
  <si>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</si>
  <si>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</si>
  <si>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</si>
  <si>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</si>
  <si>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</si>
  <si>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</si>
  <si>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</si>
  <si>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</si>
  <si>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</si>
  <si>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</si>
  <si>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</si>
  <si>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</si>
  <si>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</si>
  <si>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</si>
  <si>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</si>
  <si>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</si>
  <si>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</si>
  <si>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</si>
  <si>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</si>
  <si>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</si>
  <si>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</si>
  <si>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</si>
  <si>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</si>
  <si>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</si>
  <si>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</si>
  <si>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</si>
  <si>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</si>
  <si>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</si>
  <si>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</si>
  <si>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</si>
  <si>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</si>
  <si>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</si>
  <si>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</si>
  <si>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</si>
  <si>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</si>
  <si>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</si>
  <si>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</si>
  <si>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</si>
  <si>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</si>
  <si>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</si>
  <si>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</si>
  <si>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</si>
  <si>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</si>
  <si>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</si>
  <si>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</si>
  <si>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</si>
  <si>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</si>
  <si>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</si>
  <si>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</si>
  <si>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</si>
  <si>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</si>
  <si>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</si>
  <si>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</si>
  <si>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</si>
  <si>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</si>
  <si>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</si>
  <si>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</si>
  <si>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</si>
  <si>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</si>
  <si>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</si>
  <si>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</si>
  <si>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</si>
  <si>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</si>
  <si>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</si>
  <si>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</si>
  <si>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</si>
  <si>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</si>
  <si>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</si>
  <si>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</si>
  <si>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</si>
  <si>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</si>
  <si>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</si>
  <si>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</si>
  <si>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</si>
  <si>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</si>
  <si>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</si>
  <si>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</si>
  <si>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</si>
  <si>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</si>
  <si>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</si>
  <si>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</si>
  <si>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</si>
  <si>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</si>
  <si>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</si>
  <si>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</si>
  <si>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</si>
  <si>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</si>
  <si>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</si>
  <si>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</si>
  <si>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</si>
  <si>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</si>
  <si>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</si>
  <si>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</si>
  <si>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</si>
  <si>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</si>
  <si>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</si>
  <si>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</si>
  <si>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</si>
  <si>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</si>
  <si>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</si>
  <si>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</si>
  <si>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</si>
  <si>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</si>
  <si>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</si>
  <si>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</si>
  <si>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</si>
  <si>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</si>
  <si>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</si>
  <si>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</si>
  <si>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</si>
  <si>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</si>
  <si>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</si>
  <si>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</si>
  <si>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</si>
  <si>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</si>
  <si>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</si>
  <si>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</si>
  <si>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</si>
  <si>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</si>
  <si>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</si>
  <si>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</si>
  <si>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</si>
  <si>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</si>
  <si>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</si>
  <si>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</si>
  <si>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</si>
  <si>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</si>
  <si>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</si>
  <si>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</si>
  <si>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</si>
  <si>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</si>
  <si>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</si>
  <si>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</si>
  <si>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</si>
  <si>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</si>
  <si>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</si>
  <si>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</si>
  <si>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</si>
  <si>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</si>
  <si>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</si>
  <si>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</si>
  <si>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</si>
  <si>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</si>
  <si>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</si>
  <si>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</si>
  <si>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</si>
  <si>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</si>
  <si>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</si>
  <si>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</si>
  <si>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</si>
  <si>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</si>
  <si>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</si>
  <si>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</si>
  <si>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</si>
  <si>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</si>
  <si>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</si>
  <si>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</si>
  <si>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</si>
  <si>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</si>
  <si>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</si>
  <si>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</si>
  <si>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</si>
  <si>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</si>
  <si>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</si>
  <si>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</si>
  <si>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</si>
  <si>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</si>
  <si>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</si>
  <si>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</si>
  <si>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</si>
  <si>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</si>
  <si>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</si>
  <si>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</si>
  <si>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</si>
  <si>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</si>
  <si>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</si>
  <si>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</si>
  <si>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</si>
  <si>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</si>
  <si>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</si>
  <si>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</si>
  <si>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</si>
  <si>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</si>
  <si>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</si>
  <si>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</si>
  <si>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</si>
  <si>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</si>
  <si>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</si>
  <si>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</si>
  <si>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</si>
  <si>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</si>
  <si>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</si>
  <si>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</si>
  <si>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</si>
  <si>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</si>
  <si>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</si>
  <si>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</si>
  <si>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</si>
  <si>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</si>
  <si>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</si>
  <si>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</si>
  <si>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</si>
  <si>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</si>
  <si>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</si>
  <si>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</si>
  <si>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</si>
  <si>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</si>
  <si>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</si>
  <si>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</si>
  <si>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</si>
  <si>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</si>
  <si>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</si>
  <si>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</si>
  <si>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</si>
  <si>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</si>
  <si>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</si>
  <si>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</si>
  <si>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</si>
  <si>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</si>
  <si>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</si>
  <si>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</si>
  <si>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</si>
  <si>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</si>
  <si>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</si>
  <si>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</si>
  <si>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</si>
  <si>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</si>
  <si>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</si>
  <si>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</si>
  <si>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</si>
  <si>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</si>
  <si>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</si>
  <si>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</si>
  <si>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</si>
  <si>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</si>
  <si>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</si>
  <si>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</si>
  <si>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</si>
  <si>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</si>
  <si>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</si>
  <si>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</si>
  <si>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</si>
  <si>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</si>
  <si>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</si>
  <si>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</si>
  <si>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</si>
  <si>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</si>
  <si>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</si>
  <si>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</si>
  <si>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</si>
  <si>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</si>
  <si>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</si>
  <si>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</si>
  <si>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</si>
  <si>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</si>
  <si>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</si>
  <si>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</si>
  <si>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</si>
  <si>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</si>
  <si>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</si>
  <si>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</si>
  <si>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</si>
  <si>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</si>
  <si>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</si>
  <si>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</si>
  <si>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</si>
  <si>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</si>
  <si>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</si>
  <si>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</si>
  <si>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</si>
  <si>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</si>
  <si>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</si>
  <si>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</si>
  <si>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</si>
  <si>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</si>
  <si>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</si>
  <si>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</si>
  <si>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</si>
  <si>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</si>
  <si>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</si>
  <si>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</si>
  <si>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</si>
  <si>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</si>
  <si>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</si>
  <si>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</si>
  <si>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</si>
  <si>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</si>
  <si>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</si>
  <si>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</si>
  <si>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</si>
  <si>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</si>
  <si>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</si>
  <si>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</si>
  <si>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</si>
  <si>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</si>
  <si>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</si>
  <si>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</si>
  <si>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</si>
  <si>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</si>
  <si>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</si>
  <si>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</si>
  <si>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</si>
  <si>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</si>
  <si>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</si>
  <si>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</si>
  <si>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</si>
  <si>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</si>
  <si>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</si>
  <si>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</si>
  <si>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</si>
  <si>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</si>
  <si>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</si>
  <si>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</si>
  <si>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</si>
  <si>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</si>
  <si>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</si>
  <si>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</si>
  <si>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</si>
  <si>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</si>
  <si>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</si>
  <si>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</si>
  <si>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</si>
  <si>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</si>
  <si>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</si>
  <si>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</si>
  <si>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</si>
  <si>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</si>
  <si>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</si>
  <si>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</si>
  <si>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</si>
  <si>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</si>
  <si>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</si>
  <si>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</si>
  <si>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</si>
  <si>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</si>
  <si>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</si>
  <si>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</si>
  <si>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</si>
  <si>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</si>
  <si>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</si>
  <si>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</si>
  <si>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</si>
  <si>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</si>
  <si>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</si>
  <si>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</si>
  <si>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</si>
  <si>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</si>
  <si>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</si>
  <si>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</si>
  <si>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</si>
  <si>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</si>
  <si>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</si>
  <si>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</si>
  <si>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</si>
  <si>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</si>
  <si>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</si>
  <si>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</si>
  <si>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</si>
  <si>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</si>
  <si>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</si>
  <si>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</si>
  <si>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</si>
  <si>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</si>
  <si>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</si>
  <si>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</si>
  <si>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</si>
  <si>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</si>
  <si>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</si>
  <si>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</si>
  <si>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</si>
  <si>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</si>
  <si>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</si>
  <si>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</si>
  <si>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</si>
  <si>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</si>
  <si>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</si>
  <si>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</si>
  <si>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</si>
  <si>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</si>
  <si>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</si>
  <si>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</si>
  <si>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</si>
  <si>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</si>
  <si>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</si>
  <si>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</si>
  <si>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</si>
  <si>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</si>
  <si>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</si>
  <si>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</si>
  <si>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</si>
  <si>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</si>
  <si>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</si>
  <si>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</si>
  <si>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</si>
  <si>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</si>
  <si>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</si>
  <si>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</si>
  <si>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</si>
  <si>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</si>
  <si>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</si>
  <si>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</si>
  <si>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</si>
  <si>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</si>
  <si>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</si>
  <si>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</si>
  <si>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</si>
  <si>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</si>
  <si>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</si>
  <si>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</si>
  <si>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</si>
  <si>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</si>
  <si>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</si>
  <si>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</si>
  <si>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</si>
  <si>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</si>
  <si>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</si>
  <si>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</si>
  <si>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</si>
  <si>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</si>
  <si>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</si>
  <si>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</si>
  <si>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</si>
  <si>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</si>
  <si>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</si>
  <si>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</si>
  <si>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</si>
  <si>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</si>
  <si>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</si>
  <si>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</si>
  <si>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</si>
  <si>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</si>
  <si>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</si>
  <si>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</si>
  <si>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</si>
  <si>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</si>
  <si>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</si>
  <si>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</si>
  <si>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</si>
  <si>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</si>
  <si>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</si>
  <si>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</si>
  <si>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</si>
  <si>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</si>
  <si>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</si>
  <si>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</si>
  <si>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</si>
  <si>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</si>
  <si>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</si>
  <si>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</si>
  <si>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</si>
  <si>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</si>
  <si>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</si>
  <si>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</si>
  <si>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</si>
  <si>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</si>
  <si>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</si>
  <si>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</si>
  <si>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</si>
  <si>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</si>
  <si>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</si>
  <si>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</si>
  <si>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</si>
  <si>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</si>
  <si>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</si>
  <si>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</si>
  <si>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</si>
  <si>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</si>
  <si>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</si>
  <si>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</si>
  <si>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</si>
  <si>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</si>
  <si>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</si>
  <si>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</si>
  <si>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</si>
  <si>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</si>
  <si>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</si>
  <si>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</si>
  <si>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</si>
  <si>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</si>
  <si>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</si>
  <si>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</si>
  <si>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</si>
  <si>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</si>
  <si>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</si>
  <si>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</si>
  <si>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</si>
  <si>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</si>
  <si>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</si>
  <si>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</si>
  <si>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</si>
  <si>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</si>
  <si>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</si>
  <si>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</si>
  <si>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</si>
  <si>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</si>
  <si>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</si>
  <si>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</si>
  <si>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</si>
  <si>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</si>
  <si>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</si>
  <si>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</si>
  <si>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</si>
  <si>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</si>
  <si>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</si>
  <si>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</si>
  <si>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</si>
  <si>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</si>
  <si>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</si>
  <si>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</si>
  <si>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</si>
  <si>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</si>
  <si>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</si>
  <si>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</si>
  <si>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</si>
  <si>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</si>
  <si>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</si>
  <si>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</si>
  <si>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</si>
  <si>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</si>
  <si>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</si>
  <si>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</si>
  <si>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</si>
  <si>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</si>
  <si>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</si>
  <si>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</si>
  <si>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</si>
  <si>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</si>
  <si>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</si>
  <si>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</si>
  <si>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</si>
  <si>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</si>
  <si>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</si>
  <si>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</si>
  <si>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</si>
  <si>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</si>
  <si>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</si>
  <si>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</si>
  <si>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</si>
  <si>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</si>
  <si>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</si>
  <si>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</si>
  <si>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</si>
  <si>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</si>
  <si>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</si>
  <si>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</si>
  <si>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</si>
  <si>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</si>
  <si>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</si>
  <si>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</si>
  <si>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</si>
  <si>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</si>
  <si>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</si>
  <si>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</si>
  <si>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</si>
  <si>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</si>
  <si>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</si>
  <si>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</si>
  <si>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</si>
  <si>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</si>
  <si>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</si>
  <si>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</si>
  <si>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</si>
  <si>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</si>
  <si>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</si>
  <si>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</si>
  <si>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</si>
  <si>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</si>
  <si>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</si>
  <si>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</si>
  <si>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</si>
  <si>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</si>
  <si>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</si>
  <si>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</si>
  <si>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</si>
  <si>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</si>
  <si>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</si>
  <si>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</si>
  <si>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</si>
  <si>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</si>
  <si>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</si>
  <si>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</si>
  <si>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</si>
  <si>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</si>
  <si>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</si>
  <si>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</si>
  <si>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</si>
  <si>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</si>
  <si>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</si>
  <si>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</si>
  <si>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</si>
  <si>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</si>
  <si>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</si>
  <si>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</si>
  <si>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</si>
  <si>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</si>
  <si>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</si>
  <si>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</si>
  <si>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</si>
  <si>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</si>
  <si>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</si>
  <si>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</si>
  <si>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</si>
  <si>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</si>
  <si>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</si>
  <si>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</si>
  <si>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</si>
  <si>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</si>
  <si>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</si>
  <si>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</si>
  <si>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</si>
  <si>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</si>
  <si>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</si>
  <si>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</si>
  <si>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</si>
  <si>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</si>
  <si>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</si>
  <si>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</si>
  <si>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</si>
  <si>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</si>
  <si>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</si>
  <si>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</si>
  <si>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</si>
  <si>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</si>
  <si>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</si>
  <si>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</si>
  <si>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</si>
  <si>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</si>
  <si>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</si>
  <si>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</si>
  <si>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</si>
  <si>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</si>
  <si>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</si>
  <si>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</si>
  <si>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</si>
  <si>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</si>
  <si>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</si>
  <si>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</si>
  <si>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</si>
  <si>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</si>
  <si>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</si>
  <si>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</si>
  <si>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</si>
  <si>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</si>
  <si>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</si>
  <si>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</si>
  <si>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</si>
  <si>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</si>
  <si>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</si>
  <si>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</si>
  <si>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</si>
  <si>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</si>
  <si>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</si>
  <si>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</si>
  <si>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</si>
  <si>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</si>
  <si>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</si>
  <si>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</si>
  <si>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</si>
  <si>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</si>
  <si>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</si>
  <si>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</si>
  <si>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</si>
  <si>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</si>
  <si>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</si>
  <si>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</si>
  <si>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</si>
  <si>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</si>
  <si>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</si>
  <si>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</si>
  <si>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</si>
  <si>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</si>
  <si>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</si>
  <si>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</si>
  <si>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</si>
  <si>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</si>
  <si>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</si>
  <si>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</si>
  <si>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</si>
  <si>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</si>
  <si>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</si>
  <si>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</si>
  <si>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</si>
  <si>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</si>
  <si>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</si>
  <si>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</si>
  <si>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</si>
  <si>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</si>
  <si>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</si>
  <si>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</si>
  <si>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</si>
  <si>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</si>
  <si>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</si>
  <si>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</si>
  <si>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</si>
  <si>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</si>
  <si>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</si>
  <si>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</si>
  <si>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</si>
  <si>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</si>
  <si>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</si>
  <si>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</si>
  <si>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</si>
  <si>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</si>
  <si>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</si>
  <si>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</si>
  <si>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</si>
  <si>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</si>
  <si>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</si>
  <si>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</si>
  <si>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</si>
  <si>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</si>
  <si>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</si>
  <si>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</si>
  <si>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</si>
  <si>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</si>
  <si>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</si>
  <si>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</si>
  <si>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</si>
  <si>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</si>
  <si>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</si>
  <si>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</si>
  <si>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</si>
  <si>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</si>
  <si>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</si>
  <si>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</si>
  <si>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</si>
  <si>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</si>
  <si>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</si>
  <si>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</si>
  <si>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</si>
  <si>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</si>
  <si>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</si>
  <si>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</si>
  <si>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</si>
  <si>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</si>
  <si>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</si>
  <si>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</si>
  <si>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</si>
  <si>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</si>
  <si>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</si>
  <si>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</si>
  <si>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</si>
  <si>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</si>
  <si>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</si>
  <si>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</si>
  <si>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</si>
  <si>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</si>
  <si>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</si>
  <si>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</si>
  <si>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</si>
  <si>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</si>
  <si>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</si>
  <si>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</si>
  <si>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</si>
  <si>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</si>
  <si>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</si>
  <si>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</si>
  <si>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</si>
  <si>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</si>
  <si>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</si>
  <si>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</si>
  <si>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</si>
  <si>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</si>
  <si>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</si>
  <si>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</si>
  <si>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</si>
  <si>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</si>
  <si>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</si>
  <si>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</si>
  <si>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</si>
  <si>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</si>
  <si>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</si>
  <si>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</si>
  <si>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</si>
  <si>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</si>
  <si>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</si>
  <si>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</si>
  <si>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</si>
  <si>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</si>
  <si>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</si>
  <si>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</si>
  <si>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</si>
  <si>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</si>
  <si>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</si>
  <si>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</si>
  <si>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</si>
  <si>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</si>
  <si>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</si>
  <si>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</si>
  <si>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</si>
  <si>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</si>
  <si>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</si>
  <si>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</si>
  <si>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</si>
  <si>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</si>
  <si>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</si>
  <si>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</si>
  <si>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</si>
  <si>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</si>
  <si>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</si>
  <si>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</si>
  <si>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</si>
  <si>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</si>
  <si>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</si>
  <si>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</si>
  <si>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</si>
  <si>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</si>
  <si>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</si>
  <si>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</si>
  <si>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</si>
  <si>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</si>
  <si>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</si>
  <si>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</si>
  <si>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</si>
  <si>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</si>
  <si>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</si>
  <si>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</si>
  <si>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</si>
  <si>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</si>
  <si>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</si>
  <si>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</si>
  <si>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</si>
  <si>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</si>
  <si>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</si>
  <si>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</si>
  <si>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</si>
  <si>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</si>
  <si>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</si>
  <si>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</si>
  <si>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</si>
  <si>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</si>
  <si>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</si>
  <si>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</si>
  <si>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</si>
  <si>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</si>
  <si>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</si>
  <si>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</si>
  <si>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</si>
  <si>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</si>
  <si>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</si>
  <si>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</si>
  <si>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</si>
  <si>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</si>
  <si>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</si>
  <si>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</si>
  <si>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</si>
  <si>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</si>
  <si>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</si>
  <si>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</si>
  <si>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</si>
  <si>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</si>
  <si>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</si>
  <si>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</si>
  <si>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</si>
  <si>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</si>
  <si>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</si>
  <si>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</si>
  <si>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</si>
  <si>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</si>
  <si>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</si>
  <si>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</si>
  <si>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</si>
  <si>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</si>
  <si>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</si>
  <si>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</si>
  <si>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</si>
  <si>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</si>
  <si>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</si>
  <si>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</si>
  <si>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</si>
  <si>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</si>
  <si>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</si>
  <si>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</si>
  <si>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</si>
  <si>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</si>
  <si>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</si>
  <si>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</si>
  <si>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</si>
  <si>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</si>
  <si>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</si>
  <si>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</si>
  <si>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</si>
  <si>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</si>
  <si>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</si>
  <si>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</si>
  <si>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</si>
  <si>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</si>
  <si>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</si>
  <si>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</si>
  <si>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</si>
  <si>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</si>
  <si>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</si>
  <si>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</si>
  <si>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</si>
  <si>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</si>
  <si>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</si>
  <si>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</si>
  <si>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</si>
  <si>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</si>
  <si>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</si>
  <si>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</si>
  <si>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</si>
  <si>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</si>
  <si>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</si>
  <si>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</si>
  <si>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</si>
  <si>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</si>
  <si>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</si>
  <si>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</si>
  <si>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</si>
  <si>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</si>
  <si>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</si>
  <si>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</si>
  <si>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</si>
  <si>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</si>
  <si>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</si>
  <si>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</si>
  <si>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</si>
  <si>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</si>
  <si>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</si>
  <si>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</si>
  <si>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</si>
  <si>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</si>
  <si>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</si>
  <si>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</si>
  <si>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</si>
  <si>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</si>
  <si>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</si>
  <si>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</si>
  <si>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</si>
  <si>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</si>
  <si>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</si>
  <si>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</si>
  <si>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</si>
  <si>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</si>
  <si>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</si>
  <si>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</si>
  <si>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</si>
  <si>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</si>
  <si>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</si>
  <si>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</si>
  <si>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</si>
  <si>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</si>
  <si>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</si>
  <si>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</si>
  <si>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</si>
  <si>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</si>
  <si>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</si>
  <si>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</si>
  <si>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</si>
  <si>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</si>
  <si>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</si>
  <si>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</si>
  <si>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</si>
  <si>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</si>
  <si>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</si>
  <si>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</si>
  <si>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</si>
  <si>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</si>
  <si>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</si>
  <si>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</si>
  <si>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</si>
  <si>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</si>
  <si>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</si>
  <si>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</si>
  <si>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</si>
  <si>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</si>
  <si>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</si>
  <si>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</si>
  <si>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</si>
  <si>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</si>
  <si>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</si>
  <si>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</si>
  <si>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</si>
  <si>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</si>
  <si>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</si>
  <si>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</si>
  <si>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</si>
  <si>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</si>
  <si>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</si>
  <si>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</si>
  <si>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</si>
  <si>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</si>
  <si>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</si>
  <si>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</si>
  <si>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</si>
  <si>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</si>
  <si>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</si>
  <si>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</si>
  <si>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</si>
  <si>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</si>
  <si>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</si>
  <si>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</si>
  <si>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</si>
  <si>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</si>
  <si>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</si>
  <si>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</si>
  <si>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</si>
  <si>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</si>
  <si>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</si>
  <si>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</si>
  <si>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</si>
  <si>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</si>
  <si>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</si>
  <si>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</si>
  <si>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</si>
  <si>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</si>
  <si>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</si>
  <si>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</si>
  <si>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</si>
  <si>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</si>
  <si>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</si>
  <si>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</si>
  <si>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</si>
  <si>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</si>
  <si>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</si>
  <si>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</si>
  <si>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</si>
  <si>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</si>
  <si>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</si>
  <si>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</si>
  <si>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</si>
  <si>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</si>
  <si>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</si>
  <si>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</si>
  <si>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</si>
  <si>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</si>
  <si>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</si>
  <si>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</si>
  <si>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</si>
  <si>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</si>
  <si>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</si>
  <si>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</si>
  <si>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</si>
  <si>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</si>
  <si>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</si>
  <si>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</si>
  <si>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</si>
  <si>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</si>
  <si>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</si>
  <si>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</si>
  <si>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</si>
  <si>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</si>
  <si>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</si>
  <si>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</si>
  <si>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</si>
  <si>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</si>
  <si>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</si>
  <si>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</si>
  <si>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</si>
  <si>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</si>
  <si>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</si>
  <si>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</si>
  <si>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</si>
  <si>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</si>
  <si>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</si>
  <si>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</si>
  <si>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</si>
  <si>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</si>
  <si>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</si>
  <si>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</si>
  <si>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</si>
  <si>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</si>
  <si>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</si>
  <si>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</si>
  <si>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</si>
  <si>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</si>
  <si>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</si>
  <si>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</si>
  <si>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</si>
  <si>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</si>
  <si>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</si>
  <si>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</si>
  <si>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</si>
  <si>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</si>
  <si>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</si>
  <si>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</si>
  <si>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</si>
  <si>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</si>
  <si>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</si>
  <si>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</si>
  <si>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</si>
  <si>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</si>
  <si>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</si>
  <si>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</si>
  <si>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</si>
  <si>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</si>
  <si>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</si>
  <si>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</si>
  <si>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</si>
  <si>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</si>
  <si>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</si>
  <si>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</si>
  <si>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</si>
  <si>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</si>
  <si>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</si>
  <si>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</si>
  <si>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</si>
  <si>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</si>
  <si>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</si>
  <si>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</si>
  <si>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</si>
  <si>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</si>
  <si>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</si>
  <si>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</si>
  <si>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</si>
  <si>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</si>
  <si>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</si>
  <si>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</si>
  <si>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</si>
  <si>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</si>
  <si>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</si>
  <si>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</si>
  <si>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</si>
  <si>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</si>
  <si>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</si>
  <si>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</si>
  <si>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</si>
  <si>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</si>
  <si>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</si>
  <si>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</si>
  <si>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</si>
  <si>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</si>
  <si>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</si>
  <si>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</si>
  <si>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</si>
  <si>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</si>
  <si>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</si>
  <si>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</si>
  <si>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</si>
  <si>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</si>
  <si>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</si>
  <si>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</si>
  <si>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</si>
  <si>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</si>
  <si>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</si>
  <si>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</si>
  <si>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</si>
  <si>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</si>
  <si>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</si>
  <si>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</si>
  <si>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</si>
  <si>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</si>
  <si>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</si>
  <si>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</si>
  <si>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</si>
  <si>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</si>
  <si>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</si>
  <si>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</si>
  <si>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</si>
  <si>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</si>
  <si>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</si>
  <si>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</si>
  <si>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</si>
  <si>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</si>
  <si>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</si>
  <si>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</si>
  <si>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</si>
  <si>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</si>
  <si>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</si>
  <si>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</si>
  <si>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</si>
  <si>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</si>
  <si>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</si>
  <si>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</si>
  <si>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</si>
  <si>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</si>
  <si>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</si>
  <si>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</si>
  <si>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</si>
  <si>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</si>
  <si>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</si>
  <si>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</si>
  <si>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</si>
  <si>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</si>
  <si>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</si>
  <si>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</si>
  <si>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</si>
  <si>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</si>
  <si>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</si>
  <si>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</si>
  <si>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</si>
  <si>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</si>
  <si>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</si>
  <si>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</si>
  <si>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</si>
  <si>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</si>
  <si>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</si>
  <si>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</si>
  <si>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</si>
  <si>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</si>
  <si>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</si>
  <si>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</si>
  <si>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</si>
  <si>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</si>
  <si>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</si>
  <si>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</si>
  <si>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</si>
  <si>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</si>
  <si>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</si>
  <si>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</si>
  <si>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</si>
  <si>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</si>
  <si>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</si>
  <si>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</si>
  <si>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</si>
  <si>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</si>
  <si>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</si>
  <si>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</si>
  <si>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</si>
  <si>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</si>
  <si>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</si>
  <si>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</si>
  <si>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</si>
  <si>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</si>
  <si>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</si>
  <si>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</si>
  <si>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</si>
  <si>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</si>
  <si>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</si>
  <si>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</si>
  <si>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</si>
  <si>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</si>
  <si>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</si>
  <si>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</si>
  <si>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</si>
  <si>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</si>
  <si>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</si>
  <si>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</si>
  <si>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</si>
  <si>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</si>
  <si>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</si>
  <si>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</si>
  <si>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</si>
  <si>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</si>
  <si>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</si>
  <si>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</si>
  <si>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</si>
  <si>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</si>
  <si>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</si>
  <si>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</si>
  <si>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</si>
  <si>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</si>
  <si>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</si>
  <si>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</si>
  <si>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</si>
  <si>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</si>
  <si>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</si>
  <si>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</si>
  <si>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</si>
  <si>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</si>
  <si>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</si>
  <si>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</si>
  <si>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</si>
  <si>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</si>
  <si>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</si>
  <si>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</si>
  <si>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</si>
  <si>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</si>
  <si>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</si>
  <si>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</si>
  <si>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</si>
  <si>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</si>
  <si>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</si>
  <si>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</si>
  <si>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</si>
  <si>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</si>
  <si>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</si>
  <si>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</si>
  <si>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</si>
  <si>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</si>
  <si>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</si>
  <si>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</si>
  <si>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</si>
  <si>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</si>
  <si>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</si>
  <si>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</si>
  <si>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</si>
  <si>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</si>
  <si>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</si>
  <si>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</si>
  <si>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</si>
  <si>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</si>
  <si>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</si>
  <si>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</si>
  <si>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</si>
  <si>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</si>
  <si>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</si>
  <si>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</si>
  <si>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</si>
  <si>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</si>
  <si>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</si>
  <si>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</si>
  <si>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</si>
  <si>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</si>
  <si>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</si>
  <si>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</si>
  <si>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</si>
  <si>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</si>
  <si>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</si>
  <si>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</si>
  <si>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</si>
  <si>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</si>
  <si>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</si>
  <si>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</si>
  <si>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</si>
  <si>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</si>
  <si>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</si>
  <si>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</si>
  <si>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</si>
  <si>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</si>
  <si>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</si>
  <si>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</si>
  <si>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</si>
  <si>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</si>
  <si>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</si>
  <si>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</si>
  <si>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</si>
  <si>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</si>
  <si>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</si>
  <si>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</si>
  <si>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</si>
  <si>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</si>
  <si>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</si>
  <si>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</si>
  <si>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</si>
  <si>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</si>
  <si>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</si>
  <si>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</si>
  <si>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</si>
  <si>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</si>
  <si>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</si>
  <si>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</si>
  <si>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</si>
  <si>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</si>
  <si>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</si>
  <si>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</si>
  <si>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</si>
  <si>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</si>
  <si>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</si>
  <si>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</si>
  <si>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</si>
  <si>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</si>
  <si>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</si>
  <si>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</si>
  <si>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</si>
  <si>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</si>
  <si>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</si>
  <si>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</si>
  <si>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</si>
  <si>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</si>
  <si>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</si>
  <si>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</si>
  <si>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</si>
  <si>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</si>
  <si>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</si>
  <si>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</si>
  <si>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</si>
  <si>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</si>
  <si>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</si>
  <si>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</si>
  <si>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</si>
  <si>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</si>
  <si>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</si>
  <si>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</si>
  <si>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</si>
  <si>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</si>
  <si>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</si>
  <si>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</si>
  <si>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</si>
  <si>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</si>
  <si>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</si>
  <si>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</si>
  <si>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</si>
  <si>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</si>
  <si>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</si>
  <si>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</si>
  <si>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</si>
  <si>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</si>
  <si>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</si>
  <si>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</si>
  <si>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</si>
  <si>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</si>
  <si>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</si>
  <si>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</si>
  <si>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</si>
  <si>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</si>
  <si>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</si>
  <si>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</si>
  <si>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</si>
  <si>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</si>
  <si>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</si>
  <si>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</si>
  <si>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</si>
  <si>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</si>
  <si>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</si>
  <si>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</si>
  <si>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</si>
  <si>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</si>
  <si>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</si>
  <si>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</si>
  <si>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</si>
  <si>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</si>
  <si>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</si>
  <si>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</si>
  <si>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</si>
  <si>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</si>
  <si>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</si>
  <si>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</si>
  <si>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</si>
  <si>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</si>
  <si>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</si>
  <si>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</si>
  <si>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</si>
  <si>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</si>
  <si>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</si>
  <si>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</si>
  <si>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</si>
  <si>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</si>
  <si>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</si>
  <si>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</si>
  <si>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</si>
  <si>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</si>
  <si>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</si>
  <si>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</si>
  <si>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</si>
  <si>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</si>
  <si>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</si>
  <si>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</si>
  <si>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</si>
  <si>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</si>
  <si>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</si>
  <si>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</si>
  <si>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</si>
  <si>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</si>
  <si>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</si>
  <si>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</si>
  <si>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</si>
  <si>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</si>
  <si>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</si>
  <si>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</si>
  <si>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</si>
  <si>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</si>
  <si>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</si>
  <si>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</si>
  <si>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</si>
  <si>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</si>
  <si>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</si>
  <si>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</si>
  <si>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</si>
  <si>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</si>
  <si>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</si>
  <si>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</si>
  <si>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</si>
  <si>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</si>
  <si>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</si>
  <si>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</si>
  <si>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</si>
  <si>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</si>
  <si>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</si>
  <si>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</si>
  <si>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</si>
  <si>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</si>
  <si>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</si>
  <si>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</si>
  <si>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</si>
  <si>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</si>
  <si>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</si>
  <si>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</si>
  <si>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</si>
  <si>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</si>
  <si>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</si>
  <si>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</si>
  <si>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</si>
  <si>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</si>
  <si>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</si>
  <si>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</si>
  <si>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</si>
  <si>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</si>
  <si>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</si>
  <si>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</si>
  <si>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</si>
  <si>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</si>
  <si>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</si>
  <si>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</si>
  <si>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</si>
  <si>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</si>
  <si>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</si>
  <si>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</si>
  <si>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</si>
  <si>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</si>
  <si>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</si>
  <si>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</si>
  <si>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</si>
  <si>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</si>
  <si>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</si>
  <si>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</si>
  <si>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</si>
  <si>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</si>
  <si>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</si>
  <si>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</si>
  <si>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</si>
  <si>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</si>
  <si>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</si>
  <si>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</si>
  <si>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</si>
  <si>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</si>
  <si>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</si>
  <si>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</si>
  <si>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</si>
  <si>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</si>
  <si>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</si>
  <si>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</si>
  <si>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</si>
  <si>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</si>
  <si>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</si>
  <si>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</si>
  <si>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</si>
  <si>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</si>
  <si>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</si>
  <si>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</si>
  <si>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</si>
  <si>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</si>
  <si>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</si>
  <si>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</si>
  <si>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</si>
  <si>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</si>
  <si>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</si>
  <si>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</si>
  <si>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</si>
  <si>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</si>
  <si>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</si>
  <si>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</si>
  <si>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</si>
  <si>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</si>
  <si>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</si>
  <si>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</si>
  <si>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</si>
  <si>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</si>
  <si>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</si>
  <si>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</si>
  <si>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</si>
  <si>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</si>
  <si>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</si>
  <si>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</si>
  <si>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</si>
  <si>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</si>
  <si>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</si>
  <si>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</si>
  <si>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</si>
  <si>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</si>
  <si>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</si>
  <si>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</si>
  <si>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</si>
  <si>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</si>
  <si>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</si>
  <si>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</si>
  <si>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</si>
  <si>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</si>
  <si>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</si>
  <si>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</si>
  <si>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</si>
  <si>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</si>
  <si>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</si>
  <si>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</si>
  <si>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</si>
  <si>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</si>
  <si>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</si>
  <si>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</si>
  <si>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</si>
  <si>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</si>
  <si>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</si>
  <si>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</si>
  <si>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</si>
  <si>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</si>
  <si>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</si>
  <si>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</si>
  <si>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</si>
  <si>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</si>
  <si>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</si>
  <si>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</si>
  <si>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</si>
  <si>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</si>
  <si>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</si>
  <si>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</si>
  <si>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</si>
  <si>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</si>
  <si>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</si>
  <si>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</si>
  <si>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</si>
  <si>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</si>
  <si>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</si>
  <si>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</si>
  <si>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</si>
  <si>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</si>
  <si>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</si>
  <si>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</si>
  <si>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</si>
  <si>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</si>
  <si>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</si>
  <si>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</si>
  <si>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</si>
  <si>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</si>
  <si>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</si>
  <si>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</si>
  <si>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</si>
  <si>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</si>
  <si>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</si>
  <si>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</si>
  <si>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</si>
  <si>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</si>
  <si>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</si>
  <si>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</si>
  <si>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</si>
  <si>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</si>
  <si>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</si>
  <si>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</si>
  <si>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</si>
  <si>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</si>
  <si>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</si>
  <si>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</si>
  <si>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</si>
  <si>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</si>
  <si>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</si>
  <si>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</si>
  <si>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</si>
  <si>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</si>
  <si>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</si>
  <si>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</si>
  <si>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</si>
  <si>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</si>
  <si>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</si>
  <si>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</si>
  <si>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</si>
  <si>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</si>
  <si>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</si>
  <si>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</si>
  <si>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</si>
  <si>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</si>
  <si>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</si>
  <si>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</si>
  <si>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</si>
  <si>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</si>
  <si>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</si>
  <si>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</si>
  <si>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</si>
  <si>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</si>
  <si>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</si>
  <si>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</si>
  <si>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</si>
  <si>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</si>
  <si>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</si>
  <si>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</si>
  <si>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</si>
  <si>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</si>
  <si>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</si>
  <si>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</si>
  <si>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</si>
  <si>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</si>
  <si>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</si>
  <si>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</si>
  <si>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</si>
  <si>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</si>
  <si>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</si>
  <si>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</si>
  <si>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</si>
  <si>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</si>
  <si>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</si>
  <si>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</si>
  <si>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</si>
  <si>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</si>
  <si>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</si>
  <si>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</si>
  <si>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</si>
  <si>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</si>
  <si>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</si>
  <si>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</si>
  <si>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</si>
  <si>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</si>
  <si>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</si>
  <si>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</si>
  <si>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</si>
  <si>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</si>
  <si>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</si>
  <si>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</si>
  <si>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</si>
  <si>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</si>
  <si>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</si>
  <si>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</si>
  <si>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</si>
  <si>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</si>
  <si>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</si>
  <si>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</si>
  <si>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</si>
  <si>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</si>
  <si>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</si>
  <si>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</si>
  <si>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</si>
  <si>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</si>
  <si>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</si>
  <si>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</si>
  <si>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</si>
  <si>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</si>
  <si>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</si>
  <si>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</si>
  <si>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</si>
  <si>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</si>
  <si>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</si>
  <si>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</si>
  <si>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</si>
  <si>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</si>
  <si>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</si>
  <si>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</si>
  <si>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</si>
  <si>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</si>
  <si>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</si>
  <si>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</si>
  <si>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</si>
  <si>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</si>
  <si>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</si>
  <si>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</si>
  <si>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</si>
  <si>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</si>
  <si>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</si>
  <si>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</si>
  <si>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</si>
  <si>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</si>
  <si>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</si>
  <si>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</si>
  <si>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</si>
  <si>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</si>
  <si>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</si>
  <si>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</si>
  <si>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</si>
  <si>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</si>
  <si>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</si>
  <si>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</si>
  <si>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</si>
  <si>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</si>
  <si>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</si>
  <si>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</si>
  <si>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</si>
  <si>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</si>
  <si>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</si>
  <si>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</si>
  <si>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</si>
  <si>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</si>
  <si>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</si>
  <si>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</si>
  <si>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</si>
  <si>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</si>
  <si>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</si>
  <si>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</si>
  <si>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</si>
  <si>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</si>
  <si>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</si>
  <si>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</si>
  <si>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</si>
  <si>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</si>
  <si>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</si>
  <si>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</si>
  <si>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</si>
  <si>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</si>
  <si>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</si>
  <si>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</si>
  <si>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</si>
  <si>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</si>
  <si>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</si>
  <si>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</si>
  <si>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</si>
  <si>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</si>
  <si>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</si>
  <si>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</si>
  <si>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</si>
  <si>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</si>
  <si>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</si>
  <si>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</si>
  <si>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</si>
  <si>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</si>
  <si>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</si>
  <si>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</si>
  <si>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</si>
  <si>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</si>
  <si>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</si>
  <si>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</si>
  <si>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</si>
  <si>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</si>
  <si>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</si>
  <si>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</si>
  <si>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</si>
  <si>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</si>
  <si>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</si>
  <si>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</si>
  <si>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</si>
  <si>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</si>
  <si>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</si>
  <si>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</si>
  <si>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</si>
  <si>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</si>
  <si>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</si>
  <si>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</si>
  <si>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</si>
  <si>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</si>
  <si>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</si>
  <si>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</si>
  <si>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</si>
  <si>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</si>
  <si>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</si>
  <si>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</si>
  <si>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</si>
  <si>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</si>
  <si>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</si>
  <si>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</si>
  <si>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</si>
  <si>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</si>
  <si>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</si>
  <si>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</si>
  <si>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</si>
  <si>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</si>
  <si>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</si>
  <si>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</si>
  <si>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</si>
  <si>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</si>
  <si>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</si>
  <si>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</si>
  <si>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</si>
  <si>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</si>
  <si>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</si>
  <si>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</si>
  <si>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</si>
  <si>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</si>
  <si>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</si>
  <si>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</si>
  <si>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</si>
  <si>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</si>
  <si>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</si>
  <si>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</si>
  <si>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</si>
  <si>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</si>
  <si>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</si>
  <si>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</si>
  <si>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</si>
  <si>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</si>
  <si>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</si>
  <si>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</si>
  <si>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</si>
  <si>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</si>
  <si>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</si>
  <si>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</si>
  <si>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</si>
  <si>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</si>
  <si>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</si>
  <si>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</si>
  <si>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</si>
  <si>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</si>
  <si>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</si>
  <si>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</si>
  <si>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</si>
  <si>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</si>
  <si>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</si>
  <si>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</si>
  <si>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</si>
  <si>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</si>
  <si>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</si>
  <si>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</si>
  <si>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</si>
  <si>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</si>
  <si>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</si>
  <si>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</si>
  <si>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</si>
  <si>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</si>
  <si>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</si>
  <si>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</si>
  <si>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</si>
  <si>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</si>
  <si>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</si>
  <si>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</si>
  <si>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</si>
  <si>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</si>
  <si>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</si>
  <si>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</si>
  <si>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</si>
  <si>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</si>
  <si>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</si>
  <si>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</si>
  <si>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</si>
  <si>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</si>
  <si>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</si>
  <si>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</si>
  <si>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</si>
  <si>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</si>
  <si>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</si>
  <si>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</si>
  <si>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</si>
  <si>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</si>
  <si>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</si>
  <si>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</si>
  <si>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</si>
  <si>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</si>
  <si>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</si>
  <si>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</si>
  <si>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</si>
  <si>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</si>
  <si>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</si>
  <si>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</si>
  <si>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</si>
  <si>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</si>
  <si>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</si>
  <si>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</si>
  <si>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</si>
  <si>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</si>
  <si>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</si>
  <si>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</si>
  <si>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</si>
  <si>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</si>
  <si>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</si>
  <si>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</si>
  <si>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</si>
  <si>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</si>
  <si>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</si>
  <si>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</si>
  <si>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</si>
  <si>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</si>
  <si>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</si>
  <si>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</si>
  <si>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</si>
  <si>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</si>
  <si>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</si>
  <si>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</si>
  <si>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</si>
  <si>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</si>
  <si>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</si>
  <si>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</si>
  <si>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</si>
  <si>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</si>
  <si>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</si>
  <si>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</si>
  <si>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</si>
  <si>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</si>
  <si>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</si>
  <si>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</si>
  <si>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</si>
  <si>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</si>
  <si>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</si>
  <si>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</si>
  <si>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</si>
  <si>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</si>
  <si>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</si>
  <si>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</si>
  <si>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</si>
  <si>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</si>
  <si>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</si>
  <si>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</si>
  <si>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</si>
  <si>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</si>
  <si>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</si>
  <si>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</si>
  <si>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</si>
  <si>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</si>
  <si>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</si>
  <si>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</si>
  <si>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</si>
  <si>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</si>
  <si>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</si>
  <si>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</si>
  <si>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</si>
  <si>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</si>
  <si>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</si>
  <si>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</si>
  <si>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</si>
  <si>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</si>
  <si>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</si>
  <si>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</si>
  <si>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</si>
  <si>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</si>
  <si>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</si>
  <si>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</si>
  <si>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</si>
  <si>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</si>
  <si>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</si>
  <si>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</si>
  <si>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</si>
  <si>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</si>
  <si>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</si>
  <si>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</si>
  <si>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</si>
  <si>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</si>
  <si>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</si>
  <si>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</si>
  <si>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</si>
  <si>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</si>
  <si>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</si>
  <si>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</si>
  <si>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</si>
  <si>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</si>
  <si>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</si>
  <si>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</si>
  <si>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</si>
  <si>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</si>
  <si>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</si>
  <si>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</si>
  <si>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</si>
  <si>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</si>
  <si>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</si>
  <si>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</si>
  <si>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</si>
  <si>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</si>
  <si>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</si>
  <si>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</si>
  <si>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</si>
  <si>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</si>
  <si>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</si>
  <si>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</si>
  <si>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</si>
  <si>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</si>
  <si>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</si>
  <si>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</si>
  <si>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</si>
  <si>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</si>
  <si>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</si>
  <si>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</si>
  <si>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</si>
  <si>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</si>
  <si>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</si>
  <si>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</si>
  <si>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</si>
  <si>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</si>
  <si>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</si>
  <si>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</si>
  <si>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</si>
  <si>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</si>
  <si>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</si>
  <si>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</si>
  <si>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</si>
  <si>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</si>
  <si>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</si>
  <si>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</si>
  <si>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</si>
  <si>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</si>
  <si>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</si>
  <si>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</si>
  <si>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</si>
  <si>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</si>
  <si>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</si>
  <si>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</si>
  <si>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</si>
  <si>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</si>
  <si>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</si>
  <si>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</si>
  <si>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</si>
  <si>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</si>
  <si>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</si>
  <si>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</si>
  <si>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</si>
  <si>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</si>
  <si>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</si>
  <si>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</si>
  <si>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</si>
  <si>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</si>
  <si>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</si>
  <si>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</si>
  <si>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</si>
  <si>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</si>
  <si>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</si>
  <si>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</si>
  <si>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</si>
  <si>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</si>
  <si>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</si>
  <si>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</si>
  <si>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</si>
  <si>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</si>
  <si>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</si>
  <si>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</si>
  <si>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</si>
  <si>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</si>
  <si>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</si>
  <si>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</si>
  <si>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</si>
  <si>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</si>
  <si>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</si>
  <si>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</si>
  <si>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</si>
  <si>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</si>
  <si>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</si>
  <si>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</si>
  <si>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</si>
  <si>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</si>
  <si>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</si>
  <si>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</si>
  <si>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</si>
  <si>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</si>
  <si>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</si>
  <si>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</si>
  <si>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</si>
  <si>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</si>
  <si>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</si>
  <si>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</si>
  <si>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</si>
  <si>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</si>
  <si>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</si>
  <si>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</si>
  <si>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</si>
  <si>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</si>
  <si>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</si>
  <si>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</si>
  <si>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</si>
  <si>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</si>
  <si>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</si>
  <si>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</si>
  <si>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</si>
  <si>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</si>
  <si>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</si>
  <si>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</si>
  <si>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</si>
  <si>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</si>
  <si>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</si>
  <si>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</si>
  <si>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</si>
  <si>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</si>
  <si>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</si>
  <si>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</si>
  <si>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</si>
  <si>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</si>
  <si>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</si>
  <si>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</si>
  <si>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</si>
  <si>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</si>
  <si>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</si>
  <si>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</si>
  <si>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</si>
  <si>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</si>
  <si>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</si>
  <si>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</si>
  <si>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</si>
  <si>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</si>
  <si>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</si>
  <si>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</si>
  <si>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</si>
  <si>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</si>
  <si>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</si>
  <si>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</si>
  <si>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</si>
  <si>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</si>
  <si>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</si>
  <si>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</si>
  <si>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</si>
  <si>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</si>
  <si>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</si>
  <si>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</si>
  <si>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</si>
  <si>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</si>
  <si>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</si>
  <si>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</si>
  <si>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</si>
  <si>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</si>
  <si>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</si>
  <si>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</si>
  <si>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</si>
  <si>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</si>
  <si>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</si>
  <si>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</si>
  <si>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</si>
  <si>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</si>
  <si>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</si>
  <si>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</si>
  <si>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</si>
  <si>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</si>
  <si>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</si>
  <si>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</si>
  <si>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</si>
  <si>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</si>
  <si>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</si>
  <si>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</si>
  <si>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</si>
  <si>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</si>
  <si>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</si>
  <si>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</si>
  <si>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</si>
  <si>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</si>
  <si>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</si>
  <si>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</si>
  <si>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</si>
  <si>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</si>
  <si>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</si>
  <si>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</si>
  <si>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</si>
  <si>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</si>
  <si>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</si>
  <si>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</si>
  <si>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</si>
  <si>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</si>
  <si>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</si>
  <si>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</si>
  <si>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</si>
  <si>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</si>
  <si>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</si>
  <si>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</si>
  <si>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</si>
  <si>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</si>
  <si>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</si>
  <si>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</si>
  <si>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</si>
  <si>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</si>
  <si>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</si>
  <si>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</si>
  <si>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</si>
  <si>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</si>
  <si>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</si>
  <si>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</si>
  <si>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</si>
  <si>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</si>
  <si>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</si>
  <si>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</si>
  <si>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</si>
  <si>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</si>
  <si>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</si>
  <si>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</si>
  <si>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</si>
  <si>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</si>
  <si>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</si>
  <si>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</si>
  <si>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</si>
  <si>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</si>
  <si>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</si>
  <si>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</si>
  <si>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</si>
  <si>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</si>
  <si>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</si>
  <si>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</si>
  <si>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</si>
  <si>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</si>
  <si>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</si>
  <si>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</si>
  <si>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</si>
  <si>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</si>
  <si>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</si>
  <si>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</si>
  <si>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</si>
  <si>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</si>
  <si>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</si>
  <si>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</si>
  <si>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</si>
  <si>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</si>
  <si>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</si>
  <si>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</si>
  <si>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</si>
  <si>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</si>
  <si>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</si>
  <si>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</si>
  <si>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</si>
  <si>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</si>
  <si>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</si>
  <si>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</si>
  <si>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</si>
  <si>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</si>
  <si>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</si>
  <si>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</si>
  <si>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</si>
  <si>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</si>
  <si>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</si>
  <si>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</si>
  <si>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</si>
  <si>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</si>
  <si>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</si>
  <si>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</si>
  <si>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</si>
  <si>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</si>
  <si>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</si>
  <si>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</si>
  <si>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</si>
  <si>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</si>
  <si>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</si>
  <si>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</si>
  <si>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</si>
  <si>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</si>
  <si>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</si>
  <si>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</si>
  <si>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</si>
  <si>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</si>
  <si>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</si>
  <si>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</si>
  <si>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</si>
  <si>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</si>
  <si>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</si>
  <si>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</si>
  <si>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</si>
  <si>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</si>
  <si>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</si>
  <si>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</si>
  <si>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</si>
  <si>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</si>
  <si>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</si>
  <si>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</si>
  <si>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</si>
  <si>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</si>
  <si>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</si>
  <si>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</si>
  <si>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</si>
  <si>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</si>
  <si>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</si>
  <si>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</si>
  <si>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</si>
  <si>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</si>
  <si>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</si>
  <si>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</si>
  <si>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</si>
  <si>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</si>
  <si>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</si>
  <si>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</si>
  <si>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</si>
  <si>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</si>
  <si>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</si>
  <si>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</si>
  <si>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</si>
  <si>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</si>
  <si>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</si>
  <si>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</si>
  <si>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</si>
  <si>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</si>
  <si>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</si>
  <si>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</si>
  <si>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</si>
  <si>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</si>
  <si>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</si>
  <si>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</si>
  <si>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</si>
  <si>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</si>
  <si>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</si>
  <si>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</si>
  <si>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</si>
  <si>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</si>
  <si>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</si>
  <si>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</si>
  <si>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</si>
  <si>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</si>
  <si>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</si>
  <si>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</si>
  <si>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</si>
  <si>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</si>
  <si>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</si>
  <si>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</si>
  <si>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</si>
  <si>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</si>
  <si>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</si>
  <si>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</si>
  <si>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</si>
  <si>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</si>
  <si>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</si>
  <si>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</si>
  <si>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</si>
  <si>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</si>
  <si>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</si>
  <si>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</si>
  <si>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</si>
  <si>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</si>
  <si>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</si>
  <si>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</si>
  <si>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</si>
  <si>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</si>
  <si>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</si>
  <si>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</si>
  <si>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</si>
  <si>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</si>
  <si>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</si>
  <si>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</si>
  <si>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</si>
  <si>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</si>
  <si>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</si>
  <si>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</si>
  <si>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</si>
  <si>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</si>
  <si>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</si>
  <si>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</si>
  <si>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</si>
  <si>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</si>
  <si>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</si>
  <si>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</si>
  <si>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</si>
  <si>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</si>
  <si>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</si>
  <si>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</si>
  <si>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</si>
  <si>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</si>
  <si>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</si>
  <si>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</si>
  <si>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</si>
  <si>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</si>
  <si>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</si>
  <si>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</si>
  <si>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</si>
  <si>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</si>
  <si>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</si>
  <si>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</si>
  <si>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</si>
  <si>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</si>
  <si>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</si>
  <si>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</si>
  <si>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</si>
  <si>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</si>
  <si>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</si>
  <si>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</si>
  <si>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</si>
  <si>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</si>
  <si>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</si>
  <si>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</si>
  <si>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</si>
  <si>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</si>
  <si>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</si>
  <si>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</si>
  <si>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</si>
  <si>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</si>
  <si>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</si>
  <si>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</si>
  <si>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</si>
  <si>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</si>
  <si>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</si>
  <si>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</si>
  <si>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</si>
  <si>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</si>
  <si>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</si>
  <si>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</si>
  <si>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</si>
  <si>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</si>
  <si>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</si>
  <si>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</si>
  <si>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</si>
  <si>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</si>
  <si>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</si>
  <si>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</si>
  <si>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</si>
  <si>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</si>
  <si>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</si>
  <si>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</si>
  <si>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</si>
  <si>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</si>
  <si>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</si>
  <si>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</si>
  <si>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</si>
  <si>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</si>
  <si>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</si>
  <si>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</si>
  <si>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</si>
  <si>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</si>
  <si>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</si>
  <si>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</si>
  <si>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</si>
  <si>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</si>
  <si>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</si>
  <si>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</si>
  <si>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</si>
  <si>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</si>
  <si>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</si>
  <si>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</si>
  <si>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</si>
  <si>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</si>
  <si>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</si>
  <si>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</si>
  <si>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</si>
  <si>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</si>
  <si>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</si>
  <si>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</si>
  <si>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</si>
  <si>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</si>
  <si>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</si>
  <si>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</si>
  <si>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</si>
  <si>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</si>
  <si>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</si>
  <si>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</si>
  <si>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</si>
  <si>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</si>
  <si>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</si>
  <si>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</si>
  <si>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</si>
  <si>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</si>
  <si>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</si>
  <si>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</si>
  <si>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</si>
  <si>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</si>
  <si>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</si>
  <si>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</si>
  <si>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</si>
  <si>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</si>
  <si>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</si>
  <si>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</si>
  <si>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</si>
  <si>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</si>
  <si>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</si>
  <si>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</si>
  <si>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</si>
  <si>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</si>
  <si>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</si>
  <si>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</si>
  <si>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</si>
  <si>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</si>
  <si>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</si>
  <si>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</si>
  <si>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</si>
  <si>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</si>
  <si>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</si>
  <si>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</si>
  <si>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</si>
  <si>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</si>
  <si>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</si>
  <si>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</si>
  <si>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</si>
  <si>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</si>
  <si>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</si>
  <si>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</si>
  <si>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</si>
  <si>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</si>
  <si>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</si>
  <si>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</si>
  <si>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</si>
  <si>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</si>
  <si>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</si>
  <si>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</si>
  <si>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</si>
  <si>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</si>
  <si>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</si>
  <si>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</si>
  <si>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</si>
  <si>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</si>
  <si>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</si>
  <si>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</si>
  <si>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</si>
  <si>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</si>
  <si>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</si>
  <si>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</si>
  <si>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</si>
  <si>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</si>
  <si>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</si>
  <si>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</si>
  <si>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</si>
  <si>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</si>
  <si>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</si>
  <si>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</si>
  <si>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</si>
  <si>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</si>
  <si>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</si>
  <si>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</si>
  <si>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</si>
  <si>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</si>
  <si>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</si>
  <si>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</si>
  <si>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</si>
  <si>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</si>
  <si>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</si>
  <si>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</si>
  <si>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</si>
  <si>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</si>
  <si>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</si>
  <si>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</si>
  <si>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</si>
  <si>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</si>
  <si>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</si>
  <si>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</si>
  <si>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</si>
  <si>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</si>
  <si>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</si>
  <si>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</si>
  <si>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</si>
  <si>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</si>
  <si>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</si>
  <si>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</si>
  <si>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</si>
  <si>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</si>
  <si>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</si>
  <si>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</si>
  <si>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</si>
  <si>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</si>
  <si>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</si>
  <si>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</si>
  <si>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</si>
  <si>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</si>
  <si>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</si>
  <si>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</si>
  <si>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</si>
  <si>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</si>
  <si>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</si>
  <si>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</si>
  <si>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</si>
  <si>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</si>
  <si>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</si>
  <si>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</si>
  <si>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</si>
  <si>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</si>
  <si>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</si>
  <si>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</si>
  <si>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</si>
  <si>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</si>
  <si>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</si>
  <si>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</si>
  <si>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</si>
  <si>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</si>
  <si>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</si>
  <si>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</si>
  <si>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</si>
  <si>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</si>
  <si>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</si>
  <si>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</si>
  <si>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</si>
  <si>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</si>
  <si>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</si>
  <si>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</si>
  <si>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</si>
  <si>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</si>
  <si>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</si>
  <si>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</si>
  <si>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</si>
  <si>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</si>
  <si>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</si>
  <si>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</si>
  <si>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</si>
  <si>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</si>
  <si>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</si>
  <si>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</si>
  <si>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</si>
  <si>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</si>
  <si>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</si>
  <si>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</si>
  <si>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</si>
  <si>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</si>
  <si>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</si>
  <si>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</si>
  <si>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</si>
  <si>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</si>
  <si>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</si>
  <si>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</si>
  <si>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</si>
  <si>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</si>
  <si>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</si>
  <si>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</si>
  <si>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</si>
  <si>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</si>
  <si>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</si>
  <si>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</si>
  <si>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</si>
  <si>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</si>
  <si>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</si>
  <si>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</si>
  <si>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</si>
  <si>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</si>
  <si>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</si>
  <si>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</si>
  <si>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</si>
  <si>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</si>
  <si>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</si>
  <si>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</si>
  <si>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</si>
  <si>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</si>
  <si>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</si>
  <si>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</si>
  <si>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</si>
  <si>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</si>
  <si>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</si>
  <si>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</si>
  <si>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</si>
  <si>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</si>
  <si>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</si>
  <si>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</si>
  <si>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</si>
  <si>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</si>
  <si>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</si>
  <si>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</si>
  <si>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</si>
  <si>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</si>
  <si>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</si>
  <si>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</si>
  <si>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</si>
  <si>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</si>
  <si>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</si>
  <si>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</si>
  <si>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</si>
  <si>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</si>
  <si>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</si>
  <si>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</si>
  <si>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</si>
  <si>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</si>
  <si>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</si>
  <si>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</si>
  <si>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</si>
  <si>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</si>
  <si>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</si>
  <si>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</si>
  <si>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</si>
  <si>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</si>
  <si>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</si>
  <si>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</si>
  <si>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</si>
  <si>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</si>
  <si>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</si>
  <si>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</si>
  <si>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</si>
  <si>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</si>
  <si>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</si>
  <si>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</si>
  <si>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</si>
  <si>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</si>
  <si>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</si>
  <si>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</si>
  <si>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</si>
  <si>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</si>
  <si>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</si>
  <si>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</si>
  <si>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</si>
  <si>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</si>
  <si>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</si>
  <si>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</si>
  <si>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</si>
  <si>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</si>
  <si>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</si>
  <si>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</si>
  <si>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</si>
  <si>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</si>
  <si>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</si>
  <si>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</si>
  <si>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</si>
  <si>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</si>
  <si>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</si>
  <si>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</si>
  <si>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</si>
  <si>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</si>
  <si>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</si>
  <si>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</si>
  <si>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</si>
  <si>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</si>
  <si>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</si>
  <si>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</si>
  <si>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</si>
  <si>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</si>
  <si>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</si>
  <si>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</si>
  <si>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</si>
  <si>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</si>
  <si>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</si>
  <si>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</si>
  <si>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</si>
  <si>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</si>
  <si>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</si>
  <si>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</si>
  <si>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</si>
  <si>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</si>
  <si>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</si>
  <si>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</si>
  <si>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</si>
  <si>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</si>
  <si>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</si>
  <si>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</si>
  <si>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</si>
  <si>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</si>
  <si>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</si>
  <si>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</si>
  <si>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</si>
  <si>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</si>
  <si>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</si>
  <si>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</si>
  <si>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</si>
  <si>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</si>
  <si>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</si>
  <si>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</si>
  <si>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</si>
  <si>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</si>
  <si>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</si>
  <si>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</si>
  <si>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</si>
  <si>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</si>
  <si>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</si>
  <si>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</si>
  <si>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</si>
  <si>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</si>
  <si>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</si>
  <si>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</si>
  <si>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</si>
  <si>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</si>
  <si>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</si>
  <si>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</si>
  <si>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</si>
  <si>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</si>
  <si>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</si>
  <si>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</si>
  <si>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</si>
  <si>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</si>
  <si>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</si>
  <si>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</si>
  <si>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</si>
  <si>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</si>
  <si>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</si>
  <si>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</si>
  <si>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</si>
  <si>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</si>
  <si>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</si>
  <si>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</si>
  <si>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</si>
  <si>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</si>
  <si>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</si>
  <si>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</si>
  <si>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</si>
  <si>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</si>
  <si>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</si>
  <si>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</si>
  <si>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</si>
  <si>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</si>
  <si>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</si>
  <si>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</si>
  <si>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</si>
  <si>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</si>
  <si>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</si>
  <si>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</si>
  <si>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</si>
  <si>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</si>
  <si>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</si>
  <si>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</si>
  <si>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</si>
  <si>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</si>
  <si>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</si>
  <si>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</si>
  <si>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</si>
  <si>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</si>
  <si>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</si>
  <si>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</si>
  <si>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</si>
  <si>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</si>
  <si>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</si>
  <si>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</si>
  <si>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</si>
  <si>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</si>
  <si>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</si>
  <si>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</si>
  <si>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</si>
  <si>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</si>
  <si>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</si>
  <si>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</si>
  <si>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</si>
  <si>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</si>
  <si>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</si>
  <si>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</si>
  <si>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</si>
  <si>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</si>
  <si>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</si>
  <si>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</si>
  <si>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</si>
  <si>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</si>
  <si>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</si>
  <si>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</si>
  <si>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</si>
  <si>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</si>
  <si>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</si>
  <si>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</si>
  <si>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</si>
  <si>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</si>
  <si>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</si>
  <si>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</si>
  <si>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</si>
  <si>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</si>
  <si>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</si>
  <si>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</si>
  <si>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</si>
  <si>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</si>
  <si>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</si>
  <si>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</si>
  <si>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</si>
  <si>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</si>
  <si>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</si>
  <si>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</si>
  <si>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</si>
  <si>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</si>
  <si>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</si>
  <si>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</si>
  <si>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</si>
  <si>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</si>
  <si>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</si>
  <si>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</si>
  <si>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</si>
  <si>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</si>
  <si>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</si>
  <si>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</si>
  <si>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</si>
  <si>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</si>
  <si>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</si>
  <si>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</si>
  <si>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</si>
  <si>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</si>
  <si>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</si>
  <si>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</si>
  <si>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</si>
  <si>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</si>
  <si>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</si>
  <si>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</si>
  <si>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</si>
  <si>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</si>
  <si>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</si>
  <si>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</si>
  <si>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</si>
  <si>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</si>
  <si>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</si>
  <si>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</si>
  <si>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</si>
  <si>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</si>
  <si>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</si>
  <si>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</si>
  <si>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</si>
  <si>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</si>
  <si>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</si>
  <si>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</si>
  <si>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</si>
  <si>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</si>
  <si>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</si>
  <si>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</si>
  <si>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</si>
  <si>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</si>
  <si>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</si>
  <si>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</si>
  <si>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</si>
  <si>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</si>
  <si>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</si>
  <si>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</si>
  <si>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</si>
  <si>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</si>
  <si>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</si>
  <si>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</si>
  <si>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</si>
  <si>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</si>
  <si>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</si>
  <si>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</si>
  <si>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</si>
  <si>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</si>
  <si>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</si>
  <si>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</si>
  <si>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</si>
  <si>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</si>
  <si>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</si>
  <si>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</si>
  <si>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</si>
  <si>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</si>
  <si>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</si>
  <si>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</si>
  <si>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</si>
  <si>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</si>
  <si>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</si>
  <si>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</si>
  <si>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</si>
  <si>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</si>
  <si>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</si>
  <si>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</si>
  <si>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</si>
  <si>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</si>
  <si>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</si>
  <si>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</si>
  <si>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</si>
  <si>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</si>
  <si>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</si>
  <si>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</si>
  <si>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</si>
  <si>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</si>
  <si>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</si>
  <si>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</si>
  <si>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</si>
  <si>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</si>
  <si>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</si>
  <si>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</si>
  <si>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</si>
  <si>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</si>
  <si>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</si>
  <si>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</si>
  <si>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</si>
  <si>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</si>
  <si>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</si>
  <si>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</si>
  <si>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</si>
  <si>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</si>
  <si>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</si>
  <si>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</si>
  <si>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</si>
  <si>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</si>
  <si>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</si>
  <si>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</si>
  <si>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</si>
  <si>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</si>
  <si>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</si>
  <si>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</si>
  <si>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</si>
  <si>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</si>
  <si>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</si>
  <si>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</si>
  <si>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</si>
  <si>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</si>
  <si>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</si>
  <si>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</si>
  <si>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</si>
  <si>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</si>
  <si>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</si>
  <si>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</si>
  <si>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</si>
  <si>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</si>
  <si>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</si>
  <si>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</si>
  <si>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</si>
  <si>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</si>
  <si>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</si>
  <si>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</si>
  <si>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</si>
  <si>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</si>
  <si>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</si>
  <si>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</si>
  <si>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</si>
  <si>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</si>
  <si>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</si>
  <si>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</si>
  <si>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</si>
  <si>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</si>
  <si>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</si>
  <si>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</si>
  <si>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</si>
  <si>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</si>
  <si>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</si>
  <si>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</si>
  <si>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</si>
  <si>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</si>
  <si>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</si>
  <si>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</si>
  <si>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</si>
  <si>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</si>
  <si>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</si>
  <si>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</si>
  <si>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</si>
  <si>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</si>
  <si>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</si>
  <si>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</si>
  <si>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</si>
  <si>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</si>
  <si>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</si>
  <si>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</si>
  <si>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</si>
  <si>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</si>
  <si>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</si>
  <si>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</si>
  <si>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</si>
  <si>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</si>
  <si>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</si>
  <si>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</si>
  <si>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</si>
  <si>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</si>
  <si>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</si>
  <si>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</si>
  <si>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</si>
  <si>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</si>
  <si>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</si>
  <si>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</si>
  <si>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</si>
  <si>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</si>
  <si>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</si>
  <si>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</si>
  <si>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</si>
  <si>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</si>
  <si>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</si>
  <si>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</si>
  <si>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</si>
  <si>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</si>
  <si>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</si>
  <si>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</si>
  <si>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</si>
  <si>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</si>
  <si>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</si>
  <si>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</si>
  <si>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</si>
  <si>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</si>
  <si>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</si>
  <si>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</si>
  <si>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</si>
  <si>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</si>
  <si>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</si>
  <si>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</si>
  <si>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</si>
  <si>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</si>
  <si>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</si>
  <si>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</si>
  <si>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</si>
  <si>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</si>
  <si>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</si>
  <si>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</si>
  <si>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</si>
  <si>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</si>
  <si>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</si>
  <si>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</si>
  <si>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</si>
  <si>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</si>
  <si>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</si>
  <si>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</si>
  <si>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</si>
  <si>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</si>
  <si>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</si>
  <si>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</si>
  <si>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</si>
  <si>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</si>
  <si>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</si>
  <si>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</si>
  <si>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</si>
  <si>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</si>
  <si>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</si>
  <si>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</si>
  <si>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</si>
  <si>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</si>
  <si>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</si>
  <si>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</si>
  <si>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</si>
  <si>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</si>
  <si>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</si>
  <si>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</si>
  <si>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</si>
  <si>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</si>
  <si>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</si>
  <si>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</si>
  <si>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</si>
  <si>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</si>
  <si>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</si>
  <si>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</si>
  <si>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</si>
  <si>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</si>
  <si>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</si>
  <si>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</si>
  <si>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</si>
  <si>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</si>
  <si>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</si>
  <si>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</si>
  <si>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</si>
  <si>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</si>
  <si>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</si>
  <si>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</si>
  <si>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</si>
  <si>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</si>
  <si>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</si>
  <si>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</si>
  <si>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</si>
  <si>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</si>
  <si>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</si>
  <si>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</si>
  <si>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</si>
  <si>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</si>
  <si>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</si>
  <si>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</si>
  <si>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</si>
  <si>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</si>
  <si>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</si>
  <si>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</si>
  <si>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</si>
  <si>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</si>
  <si>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</si>
  <si>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</si>
  <si>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</si>
  <si>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</si>
  <si>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</si>
  <si>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</si>
  <si>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</si>
  <si>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</si>
  <si>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</si>
  <si>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</si>
  <si>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</si>
  <si>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</si>
  <si>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</si>
  <si>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</si>
  <si>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</si>
  <si>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</si>
  <si>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</si>
  <si>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</si>
  <si>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</si>
  <si>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</si>
  <si>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</si>
  <si>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</si>
  <si>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</si>
  <si>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</si>
  <si>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</si>
  <si>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</si>
  <si>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</si>
  <si>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</si>
  <si>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</si>
  <si>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</si>
  <si>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</si>
  <si>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</si>
  <si>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</si>
  <si>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</si>
  <si>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</si>
  <si>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</si>
  <si>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</si>
  <si>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</si>
  <si>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</si>
  <si>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</si>
  <si>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</si>
  <si>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</si>
  <si>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</si>
  <si>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</si>
  <si>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</si>
  <si>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</si>
  <si>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</si>
  <si>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</si>
  <si>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</si>
  <si>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</si>
  <si>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</si>
  <si>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</si>
  <si>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</si>
  <si>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</si>
  <si>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</si>
  <si>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</si>
  <si>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</si>
  <si>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</si>
  <si>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</si>
  <si>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</si>
  <si>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</si>
  <si>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</si>
  <si>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</si>
  <si>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</si>
  <si>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</si>
  <si>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</si>
  <si>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</si>
  <si>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</si>
  <si>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</si>
  <si>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</si>
  <si>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</si>
  <si>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</si>
  <si>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</si>
  <si>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</si>
  <si>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</si>
  <si>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</si>
  <si>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</si>
  <si>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</si>
  <si>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</si>
  <si>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</si>
  <si>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</si>
  <si>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</si>
  <si>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</si>
  <si>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</si>
  <si>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</si>
  <si>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</si>
  <si>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</si>
  <si>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</si>
  <si>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</si>
  <si>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</si>
  <si>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</si>
  <si>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</si>
  <si>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</si>
  <si>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</si>
  <si>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</si>
  <si>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</si>
  <si>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</si>
  <si>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</si>
  <si>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</si>
  <si>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</si>
  <si>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</si>
  <si>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</si>
  <si>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</si>
  <si>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</si>
  <si>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</si>
  <si>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</si>
  <si>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</si>
  <si>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</si>
  <si>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</si>
  <si>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</si>
  <si>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</si>
  <si>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</si>
  <si>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</si>
  <si>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</si>
  <si>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</si>
  <si>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</si>
  <si>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</si>
  <si>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</si>
  <si>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</si>
  <si>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</si>
  <si>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</si>
  <si>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</si>
  <si>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</si>
  <si>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</si>
  <si>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</si>
  <si>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</si>
  <si>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</si>
  <si>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</si>
  <si>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</si>
  <si>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</si>
  <si>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</si>
  <si>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</si>
  <si>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</si>
  <si>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</si>
  <si>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</si>
  <si>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</si>
  <si>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</si>
  <si>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</si>
  <si>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</si>
  <si>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</si>
  <si>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</si>
  <si>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</si>
  <si>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</si>
  <si>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</si>
  <si>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</si>
  <si>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</si>
  <si>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</si>
  <si>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</si>
  <si>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</si>
  <si>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</si>
  <si>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</si>
  <si>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</si>
  <si>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</si>
  <si>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</si>
  <si>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</si>
  <si>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</si>
  <si>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</si>
  <si>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</si>
  <si>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</si>
  <si>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</si>
  <si>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</si>
  <si>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</si>
  <si>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</si>
  <si>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</si>
  <si>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</si>
  <si>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</si>
  <si>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</si>
  <si>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</si>
  <si>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</si>
  <si>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</si>
  <si>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</si>
  <si>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</si>
  <si>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</si>
  <si>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</si>
  <si>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</si>
  <si>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</si>
  <si>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</si>
  <si>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</si>
  <si>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</si>
  <si>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</si>
  <si>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</si>
  <si>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</si>
  <si>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</si>
  <si>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</si>
  <si>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</si>
  <si>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</si>
  <si>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</si>
  <si>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</si>
  <si>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</si>
  <si>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</si>
  <si>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</si>
  <si>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</si>
  <si>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</si>
  <si>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</si>
  <si>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</si>
  <si>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</si>
  <si>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</si>
  <si>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</si>
  <si>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</si>
  <si>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</si>
  <si>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</si>
  <si>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</si>
  <si>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</si>
  <si>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</si>
  <si>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</si>
  <si>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</si>
  <si>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</si>
  <si>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</si>
  <si>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</si>
  <si>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</si>
  <si>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</si>
  <si>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</si>
  <si>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</si>
  <si>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</si>
  <si>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</si>
  <si>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</si>
  <si>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</si>
  <si>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</si>
  <si>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</si>
  <si>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</si>
  <si>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</si>
  <si>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</si>
  <si>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</si>
  <si>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</si>
  <si>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</si>
  <si>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</si>
  <si>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</si>
  <si>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</si>
  <si>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</si>
  <si>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</si>
  <si>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</si>
  <si>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</si>
  <si>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</si>
  <si>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</si>
  <si>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</si>
  <si>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</si>
  <si>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</si>
  <si>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</si>
  <si>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</si>
  <si>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</si>
  <si>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</si>
  <si>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</si>
  <si>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</si>
  <si>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</si>
  <si>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</si>
  <si>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</si>
  <si>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</si>
  <si>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</si>
  <si>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</si>
  <si>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</si>
  <si>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</si>
  <si>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</si>
  <si>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</si>
  <si>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</si>
  <si>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</si>
  <si>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</si>
  <si>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</si>
  <si>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</si>
  <si>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</si>
  <si>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</si>
  <si>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</si>
  <si>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</si>
  <si>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</si>
  <si>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</si>
  <si>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</si>
  <si>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</si>
  <si>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</si>
  <si>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</si>
  <si>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</si>
  <si>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</si>
  <si>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</si>
  <si>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</si>
  <si>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</si>
  <si>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</si>
  <si>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</si>
  <si>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</si>
  <si>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</si>
  <si>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</si>
  <si>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</si>
  <si>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</si>
  <si>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</si>
  <si>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</si>
  <si>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</si>
  <si>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</si>
  <si>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</si>
  <si>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</si>
  <si>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</si>
  <si>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</si>
  <si>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</si>
  <si>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</si>
  <si>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</si>
  <si>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</si>
  <si>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</si>
  <si>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</si>
  <si>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</si>
  <si>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</si>
  <si>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</si>
  <si>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</si>
  <si>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</si>
  <si>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</si>
  <si>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</si>
  <si>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</si>
  <si>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</si>
  <si>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</si>
  <si>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</si>
  <si>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</si>
  <si>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</si>
  <si>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</si>
  <si>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</si>
  <si>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</si>
  <si>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</si>
  <si>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</si>
  <si>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</si>
  <si>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</si>
  <si>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</si>
  <si>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</si>
  <si>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</si>
  <si>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</si>
  <si>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</si>
  <si>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</si>
  <si>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</si>
  <si>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</si>
  <si>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</si>
  <si>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</si>
  <si>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</si>
  <si>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</si>
  <si>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</si>
  <si>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</si>
  <si>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</si>
  <si>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</si>
  <si>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</si>
  <si>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</si>
  <si>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</si>
  <si>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</si>
  <si>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</si>
  <si>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</si>
  <si>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</si>
  <si>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</si>
  <si>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</si>
  <si>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</si>
  <si>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</si>
  <si>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</si>
  <si>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</si>
  <si>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</si>
  <si>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</si>
  <si>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</si>
  <si>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</si>
  <si>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</si>
  <si>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</si>
  <si>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</si>
  <si>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</si>
  <si>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</si>
  <si>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</si>
  <si>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</si>
  <si>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</si>
  <si>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</si>
  <si>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</si>
  <si>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</si>
  <si>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</si>
  <si>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</si>
  <si>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</si>
  <si>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</si>
  <si>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</si>
  <si>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</si>
  <si>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</si>
  <si>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</si>
  <si>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</si>
  <si>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</si>
  <si>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</si>
  <si>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</si>
  <si>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</si>
  <si>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</si>
  <si>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</si>
  <si>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</si>
  <si>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</si>
  <si>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</si>
  <si>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</si>
  <si>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</si>
  <si>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</si>
  <si>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</si>
  <si>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</si>
  <si>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</si>
  <si>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</si>
  <si>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</si>
  <si>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</si>
  <si>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</si>
  <si>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</si>
  <si>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</si>
  <si>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</si>
  <si>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</si>
  <si>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</si>
  <si>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</si>
  <si>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</si>
  <si>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</si>
  <si>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</si>
  <si>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</si>
  <si>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</si>
  <si>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</si>
  <si>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</si>
  <si>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</si>
  <si>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</si>
  <si>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</si>
  <si>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</si>
  <si>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</si>
  <si>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</si>
  <si>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</si>
  <si>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</si>
  <si>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</si>
  <si>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</si>
  <si>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</si>
  <si>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</si>
  <si>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</si>
  <si>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</si>
  <si>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</si>
  <si>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</si>
  <si>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</si>
  <si>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</si>
  <si>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</si>
  <si>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</si>
  <si>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</si>
  <si>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</si>
  <si>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</si>
  <si>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</si>
  <si>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</si>
  <si>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</si>
  <si>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</si>
  <si>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</si>
  <si>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</si>
  <si>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</si>
  <si>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</si>
  <si>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</si>
  <si>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</si>
  <si>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</si>
  <si>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</si>
  <si>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</si>
  <si>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</si>
  <si>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</si>
  <si>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</si>
  <si>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</si>
  <si>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</si>
  <si>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</si>
  <si>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</si>
  <si>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</si>
  <si>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</si>
  <si>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</si>
  <si>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</si>
  <si>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</si>
  <si>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</si>
  <si>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</si>
  <si>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</si>
  <si>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</si>
  <si>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</si>
  <si>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</si>
  <si>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</si>
  <si>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</si>
  <si>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</si>
  <si>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</si>
  <si>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</si>
  <si>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</si>
  <si>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</si>
  <si>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</si>
  <si>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</si>
  <si>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</si>
  <si>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</si>
  <si>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</si>
  <si>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</si>
  <si>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</si>
  <si>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</si>
  <si>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</si>
  <si>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</si>
  <si>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</si>
  <si>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</si>
  <si>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</si>
  <si>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</si>
  <si>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</si>
  <si>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</si>
  <si>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</si>
  <si>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</si>
  <si>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</si>
  <si>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</si>
  <si>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</si>
  <si>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</si>
  <si>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</si>
  <si>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</si>
  <si>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</si>
  <si>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</si>
  <si>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</si>
  <si>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</si>
  <si>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</si>
  <si>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</si>
  <si>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</si>
  <si>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</si>
  <si>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</si>
  <si>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</si>
  <si>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</si>
  <si>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</si>
  <si>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</si>
  <si>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</si>
  <si>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</si>
  <si>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</si>
  <si>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</si>
  <si>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</si>
  <si>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</si>
  <si>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</si>
  <si>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</si>
  <si>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</si>
  <si>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</si>
  <si>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</si>
  <si>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</si>
  <si>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</si>
  <si>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</si>
  <si>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</si>
  <si>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</si>
  <si>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</si>
  <si>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</si>
  <si>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</si>
  <si>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</si>
  <si>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</si>
  <si>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</si>
  <si>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</si>
  <si>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</si>
  <si>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</si>
  <si>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</si>
  <si>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</si>
  <si>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</si>
  <si>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</si>
  <si>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</si>
  <si>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</si>
  <si>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</si>
  <si>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</si>
  <si>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</si>
  <si>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</si>
  <si>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</si>
  <si>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</si>
  <si>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</si>
  <si>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</si>
  <si>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</si>
  <si>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</si>
  <si>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</si>
  <si>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</si>
  <si>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</si>
  <si>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</si>
  <si>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</si>
  <si>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</si>
  <si>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</si>
  <si>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</si>
  <si>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</si>
  <si>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</si>
  <si>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</si>
  <si>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</si>
  <si>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</si>
  <si>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</si>
  <si>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</si>
  <si>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</si>
  <si>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</si>
  <si>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</si>
  <si>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</si>
  <si>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</si>
  <si>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</si>
  <si>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</si>
  <si>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</si>
  <si>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</si>
  <si>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</si>
  <si>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</si>
  <si>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</si>
  <si>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</si>
  <si>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</si>
  <si>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</si>
  <si>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</si>
  <si>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</si>
  <si>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</si>
  <si>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</si>
  <si>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</si>
  <si>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</si>
  <si>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</si>
  <si>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</si>
  <si>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</si>
  <si>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</si>
  <si>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</si>
  <si>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</si>
  <si>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</si>
  <si>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</si>
  <si>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</si>
  <si>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</si>
  <si>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</si>
  <si>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</si>
  <si>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</si>
  <si>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</si>
  <si>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</si>
  <si>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</si>
  <si>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</si>
  <si>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</si>
  <si>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</si>
  <si>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</si>
  <si>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</si>
  <si>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</si>
  <si>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</si>
  <si>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</si>
  <si>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</si>
  <si>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</si>
  <si>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</si>
  <si>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</si>
  <si>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</si>
  <si>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</si>
  <si>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</si>
  <si>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</si>
  <si>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</si>
  <si>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</si>
  <si>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</si>
  <si>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</si>
  <si>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</si>
  <si>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</si>
  <si>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</si>
  <si>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</si>
  <si>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</si>
  <si>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</si>
  <si>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</si>
  <si>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</si>
  <si>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</si>
  <si>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</si>
  <si>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</si>
  <si>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</si>
  <si>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</si>
  <si>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</si>
  <si>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</si>
  <si>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</si>
  <si>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</si>
  <si>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</si>
  <si>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</si>
  <si>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</si>
  <si>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</si>
  <si>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</si>
  <si>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</si>
  <si>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</si>
  <si>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</si>
  <si>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</si>
  <si>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</si>
  <si>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</si>
  <si>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</si>
  <si>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</si>
  <si>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</si>
  <si>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</si>
  <si>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</si>
  <si>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</si>
  <si>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</si>
  <si>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</si>
  <si>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</si>
  <si>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</si>
  <si>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</si>
  <si>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</si>
  <si>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</si>
  <si>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</si>
  <si>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</si>
  <si>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</si>
  <si>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</si>
  <si>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</si>
  <si>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</si>
  <si>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</si>
  <si>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</si>
  <si>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</si>
  <si>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</si>
  <si>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</si>
  <si>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</si>
  <si>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</si>
  <si>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</si>
  <si>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</si>
  <si>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</si>
  <si>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</si>
  <si>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</si>
  <si>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</si>
  <si>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</si>
  <si>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</si>
  <si>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</si>
  <si>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</si>
  <si>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</si>
  <si>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</si>
  <si>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</si>
  <si>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</si>
  <si>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</si>
  <si>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</si>
  <si>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</si>
  <si>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</si>
  <si>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</si>
  <si>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</si>
  <si>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</si>
  <si>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</si>
  <si>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</si>
  <si>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</si>
  <si>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</si>
  <si>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</si>
  <si>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</si>
  <si>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</si>
  <si>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</si>
  <si>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</si>
  <si>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</si>
  <si>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</si>
  <si>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</si>
  <si>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</si>
  <si>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</si>
  <si>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</si>
  <si>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</si>
  <si>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</si>
  <si>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</si>
  <si>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</si>
  <si>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</si>
  <si>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</si>
  <si>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</si>
  <si>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</si>
  <si>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</si>
  <si>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</si>
  <si>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</si>
  <si>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</si>
  <si>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</si>
  <si>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</si>
  <si>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</si>
  <si>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</si>
  <si>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</si>
  <si>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</si>
  <si>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</si>
  <si>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</si>
  <si>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</si>
  <si>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</si>
  <si>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</si>
  <si>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</si>
  <si>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</si>
  <si>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</si>
  <si>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</si>
  <si>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</si>
  <si>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</si>
  <si>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</si>
  <si>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</si>
  <si>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</si>
  <si>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</si>
  <si>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</si>
  <si>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</si>
  <si>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</si>
  <si>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</si>
  <si>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</si>
  <si>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</si>
  <si>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</si>
  <si>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</si>
  <si>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</si>
  <si>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</si>
  <si>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</si>
  <si>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</si>
  <si>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</si>
  <si>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</si>
  <si>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</si>
  <si>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</si>
  <si>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</si>
  <si>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</si>
  <si>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</si>
  <si>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</si>
  <si>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</si>
  <si>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</si>
  <si>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</si>
  <si>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</si>
  <si>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</si>
  <si>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</si>
  <si>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</si>
  <si>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</si>
  <si>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</si>
  <si>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</si>
  <si>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</si>
  <si>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</si>
  <si>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</si>
  <si>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</si>
  <si>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</si>
  <si>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</si>
  <si>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</si>
  <si>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</si>
  <si>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</si>
  <si>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</si>
  <si>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</si>
  <si>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</si>
  <si>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</si>
  <si>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</si>
  <si>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</si>
  <si>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</si>
  <si>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</si>
  <si>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</si>
  <si>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</si>
  <si>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</si>
  <si>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</si>
  <si>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</si>
  <si>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</si>
  <si>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</si>
  <si>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</si>
  <si>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</si>
  <si>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</si>
  <si>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</si>
  <si>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</si>
  <si>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</si>
  <si>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</si>
  <si>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</si>
  <si>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</si>
  <si>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</si>
  <si>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</si>
  <si>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</si>
  <si>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</si>
  <si>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</si>
  <si>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</si>
  <si>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</si>
  <si>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</si>
  <si>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</si>
  <si>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</si>
  <si>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</si>
  <si>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</si>
  <si>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</si>
  <si>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</si>
  <si>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</si>
  <si>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</si>
  <si>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</si>
  <si>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</si>
  <si>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</si>
  <si>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</si>
  <si>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</si>
  <si>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</si>
  <si>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</si>
  <si>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</si>
  <si>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</si>
  <si>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</si>
  <si>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</si>
  <si>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</si>
  <si>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</si>
  <si>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</si>
  <si>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</si>
  <si>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</si>
  <si>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</si>
  <si>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</si>
  <si>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</si>
  <si>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</si>
  <si>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</si>
  <si>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</si>
  <si>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</si>
  <si>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</si>
  <si>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</si>
  <si>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</si>
  <si>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</si>
  <si>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</si>
  <si>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</si>
  <si>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</si>
  <si>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</si>
  <si>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</si>
  <si>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</si>
  <si>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</si>
  <si>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</si>
  <si>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</si>
  <si>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</si>
  <si>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</si>
  <si>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</si>
  <si>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</si>
  <si>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</si>
  <si>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</si>
  <si>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</si>
  <si>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</si>
  <si>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</si>
  <si>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</si>
  <si>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</si>
  <si>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</si>
  <si>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</si>
  <si>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</si>
  <si>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</si>
  <si>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</si>
  <si>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</si>
  <si>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</si>
  <si>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</si>
  <si>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</si>
  <si>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</si>
  <si>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</si>
  <si>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</si>
  <si>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</si>
  <si>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</si>
  <si>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</si>
  <si>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</si>
  <si>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</si>
  <si>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</si>
  <si>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</si>
  <si>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</si>
  <si>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</si>
  <si>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</si>
  <si>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</si>
  <si>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</si>
  <si>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</si>
  <si>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</si>
  <si>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</si>
  <si>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</si>
  <si>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</si>
  <si>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</si>
  <si>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</si>
  <si>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</si>
  <si>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</si>
  <si>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</si>
  <si>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</si>
  <si>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</si>
  <si>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</si>
  <si>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</si>
  <si>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</si>
  <si>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</si>
  <si>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</si>
  <si>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</si>
  <si>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</si>
  <si>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</si>
  <si>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</si>
  <si>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</si>
  <si>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</si>
  <si>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</si>
  <si>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</si>
  <si>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</si>
  <si>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</si>
  <si>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</si>
  <si>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</si>
  <si>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</si>
  <si>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</si>
  <si>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</si>
  <si>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</si>
  <si>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</si>
  <si>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</si>
  <si>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</si>
  <si>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</si>
  <si>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</si>
  <si>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</si>
  <si>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</si>
  <si>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</si>
  <si>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</si>
  <si>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</si>
  <si>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</si>
  <si>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</si>
  <si>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</si>
  <si>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</si>
  <si>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</si>
  <si>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</si>
  <si>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</si>
  <si>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</si>
  <si>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</si>
  <si>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</si>
  <si>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</si>
  <si>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</si>
  <si>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</si>
  <si>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</si>
  <si>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</si>
  <si>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</si>
  <si>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</si>
  <si>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</si>
  <si>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</si>
  <si>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</si>
  <si>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</si>
  <si>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</si>
  <si>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</si>
  <si>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</si>
  <si>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</si>
  <si>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</si>
  <si>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</si>
  <si>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</si>
  <si>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</si>
  <si>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</si>
  <si>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</si>
  <si>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</si>
  <si>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</si>
  <si>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</si>
  <si>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</si>
  <si>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</si>
  <si>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</si>
  <si>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</si>
  <si>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</si>
  <si>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</si>
  <si>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</si>
  <si>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</si>
  <si>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</si>
  <si>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</si>
  <si>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</si>
  <si>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</si>
  <si>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</si>
  <si>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</si>
  <si>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</si>
  <si>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</si>
  <si>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</si>
  <si>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</si>
  <si>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</si>
  <si>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</si>
  <si>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</si>
  <si>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</si>
  <si>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</si>
  <si>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</si>
  <si>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</si>
  <si>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</si>
  <si>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</si>
  <si>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</si>
  <si>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</si>
  <si>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</si>
  <si>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</si>
  <si>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</si>
  <si>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</si>
  <si>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</si>
  <si>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</si>
  <si>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</si>
  <si>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</si>
  <si>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</si>
  <si>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</si>
  <si>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</si>
  <si>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</si>
  <si>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</si>
  <si>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</si>
  <si>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</si>
  <si>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</si>
  <si>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</si>
  <si>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</si>
  <si>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</si>
  <si>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</si>
  <si>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</si>
  <si>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</si>
  <si>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</si>
  <si>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</si>
  <si>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</si>
  <si>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</si>
  <si>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</si>
  <si>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</si>
  <si>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</si>
  <si>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</si>
  <si>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</si>
  <si>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</si>
  <si>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</si>
  <si>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</si>
  <si>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</si>
  <si>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</si>
  <si>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</si>
  <si>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</si>
  <si>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</si>
  <si>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</si>
  <si>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</si>
  <si>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</si>
  <si>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</si>
  <si>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</si>
  <si>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</si>
  <si>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</si>
  <si>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</si>
  <si>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</si>
  <si>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</si>
  <si>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</si>
  <si>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</si>
  <si>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</si>
  <si>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</si>
  <si>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</si>
  <si>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</si>
  <si>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</si>
  <si>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</si>
  <si>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</si>
  <si>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</si>
  <si>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</si>
  <si>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</si>
  <si>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</si>
  <si>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</si>
  <si>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</si>
  <si>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</si>
  <si>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</si>
  <si>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</si>
  <si>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</si>
  <si>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</si>
  <si>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</si>
  <si>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</si>
  <si>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</si>
  <si>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</si>
  <si>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</si>
  <si>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</si>
  <si>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</si>
  <si>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</si>
  <si>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</si>
  <si>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</si>
  <si>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</si>
  <si>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</si>
  <si>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</si>
  <si>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</si>
  <si>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</si>
  <si>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</si>
  <si>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</si>
  <si>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</si>
  <si>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</si>
  <si>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</si>
  <si>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</si>
  <si>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</si>
  <si>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</si>
  <si>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</si>
  <si>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</si>
  <si>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</si>
  <si>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</si>
  <si>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</si>
  <si>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</si>
  <si>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</si>
  <si>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</si>
  <si>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</si>
  <si>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</si>
  <si>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</si>
  <si>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</si>
  <si>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</si>
  <si>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</si>
  <si>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</si>
  <si>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</si>
  <si>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</si>
  <si>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</si>
  <si>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</si>
  <si>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</si>
  <si>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</si>
  <si>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</si>
  <si>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</si>
  <si>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</si>
  <si>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</si>
  <si>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</si>
  <si>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</si>
  <si>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</si>
  <si>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</si>
  <si>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</si>
  <si>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</si>
  <si>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</si>
  <si>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</si>
  <si>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</si>
  <si>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</si>
  <si>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</si>
  <si>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</si>
  <si>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</si>
  <si>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</si>
  <si>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</si>
  <si>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</si>
  <si>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</si>
  <si>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</si>
  <si>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</si>
  <si>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</si>
  <si>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</si>
  <si>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</si>
  <si>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</si>
  <si>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</si>
  <si>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</si>
  <si>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</si>
  <si>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</si>
  <si>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</si>
  <si>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</si>
  <si>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</si>
  <si>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</si>
  <si>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</si>
  <si>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</si>
  <si>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</si>
  <si>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</si>
  <si>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</si>
  <si>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</si>
  <si>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</si>
  <si>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</si>
  <si>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</si>
  <si>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</si>
  <si>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</si>
  <si>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</si>
  <si>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</si>
  <si>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</si>
  <si>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</si>
  <si>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</si>
  <si>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</si>
  <si>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</si>
  <si>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</si>
  <si>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</si>
  <si>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</si>
  <si>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</si>
  <si>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</si>
  <si>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</si>
  <si>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</si>
  <si>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</si>
  <si>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</si>
  <si>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</si>
  <si>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</si>
  <si>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</si>
  <si>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</si>
  <si>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</si>
  <si>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</si>
  <si>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</si>
  <si>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</si>
  <si>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</si>
  <si>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</si>
  <si>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</si>
  <si>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</si>
  <si>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</si>
  <si>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</si>
  <si>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</si>
  <si>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</si>
  <si>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</si>
  <si>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</si>
  <si>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</si>
  <si>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</si>
  <si>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</si>
  <si>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</si>
  <si>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</si>
  <si>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</si>
  <si>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</si>
  <si>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</si>
  <si>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</si>
  <si>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</si>
  <si>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</si>
  <si>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</si>
  <si>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</si>
  <si>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</si>
  <si>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</si>
  <si>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</si>
  <si>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</si>
  <si>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</si>
  <si>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</si>
  <si>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</si>
  <si>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</si>
  <si>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</si>
  <si>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</si>
  <si>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</si>
  <si>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</si>
  <si>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</si>
  <si>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</si>
  <si>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</si>
  <si>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</si>
  <si>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</si>
  <si>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</si>
  <si>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</si>
  <si>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</si>
  <si>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</si>
  <si>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</si>
  <si>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</si>
  <si>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</si>
  <si>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</si>
  <si>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</si>
  <si>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</si>
  <si>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</si>
  <si>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</si>
  <si>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</si>
  <si>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</si>
  <si>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</si>
  <si>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</si>
  <si>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</si>
  <si>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</si>
  <si>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</si>
  <si>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</si>
  <si>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</si>
  <si>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</si>
  <si>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</si>
  <si>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</si>
  <si>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</si>
  <si>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</si>
  <si>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</si>
  <si>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</si>
  <si>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</si>
  <si>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</si>
  <si>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</si>
  <si>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</si>
  <si>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</si>
  <si>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</si>
  <si>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</si>
  <si>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</si>
  <si>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</si>
  <si>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</si>
  <si>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</si>
  <si>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</si>
  <si>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</si>
  <si>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</si>
  <si>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</si>
  <si>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</si>
  <si>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</si>
  <si>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</si>
  <si>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</si>
  <si>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</si>
  <si>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</si>
  <si>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</si>
  <si>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</si>
  <si>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</si>
  <si>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</si>
  <si>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</si>
  <si>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</si>
  <si>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</si>
  <si>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</si>
  <si>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</si>
  <si>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</si>
  <si>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</si>
  <si>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</si>
  <si>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</si>
  <si>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</si>
  <si>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</si>
  <si>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</si>
  <si>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</si>
  <si>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</si>
  <si>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</si>
  <si>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</si>
  <si>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</si>
  <si>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</si>
  <si>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</si>
  <si>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</si>
  <si>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</si>
  <si>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</si>
  <si>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</si>
  <si>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</si>
  <si>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</si>
  <si>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</si>
  <si>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</si>
  <si>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</si>
  <si>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</si>
  <si>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</si>
  <si>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</si>
  <si>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</si>
  <si>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</si>
  <si>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</si>
  <si>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</si>
  <si>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</si>
  <si>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</si>
  <si>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</si>
  <si>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</si>
  <si>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</si>
  <si>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</si>
  <si>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</si>
  <si>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</si>
  <si>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</si>
  <si>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</si>
  <si>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</si>
  <si>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</si>
  <si>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</si>
  <si>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</si>
  <si>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</si>
  <si>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</si>
  <si>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</si>
  <si>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</si>
  <si>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</si>
  <si>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</si>
  <si>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</si>
  <si>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</si>
  <si>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</si>
  <si>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</si>
  <si>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</si>
  <si>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</si>
  <si>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</si>
  <si>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</si>
  <si>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</si>
  <si>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</si>
  <si>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</si>
  <si>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</si>
  <si>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</si>
  <si>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</si>
  <si>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</si>
  <si>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</si>
  <si>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</si>
  <si>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</si>
  <si>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</si>
  <si>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</si>
  <si>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</si>
  <si>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</si>
  <si>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</si>
  <si>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</si>
  <si>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</si>
  <si>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</si>
  <si>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</si>
  <si>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</si>
  <si>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</si>
  <si>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</si>
  <si>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</si>
  <si>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</si>
  <si>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</si>
  <si>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</si>
  <si>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</si>
  <si>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</si>
  <si>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</si>
  <si>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</si>
  <si>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</si>
  <si>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</si>
  <si>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</si>
  <si>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</si>
  <si>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</si>
  <si>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</si>
  <si>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</si>
  <si>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</si>
  <si>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</si>
  <si>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</si>
  <si>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</si>
  <si>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</si>
  <si>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</si>
  <si>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</si>
  <si>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</si>
  <si>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</si>
  <si>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</si>
  <si>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</si>
  <si>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</si>
  <si>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</si>
  <si>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</si>
  <si>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</si>
  <si>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</si>
  <si>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</si>
  <si>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</si>
  <si>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</si>
  <si>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</si>
  <si>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</si>
  <si>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</si>
  <si>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</si>
  <si>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</si>
  <si>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</si>
  <si>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</si>
  <si>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</si>
  <si>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</si>
  <si>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</si>
  <si>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</si>
  <si>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</si>
  <si>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</si>
  <si>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</si>
  <si>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</si>
  <si>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</si>
  <si>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</si>
  <si>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</si>
  <si>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</si>
  <si>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</si>
  <si>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</si>
  <si>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</si>
  <si>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</si>
  <si>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</si>
  <si>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</si>
  <si>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</si>
  <si>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</si>
  <si>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</si>
  <si>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</si>
  <si>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</si>
  <si>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</si>
  <si>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</si>
  <si>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</si>
  <si>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</si>
  <si>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</si>
  <si>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</si>
  <si>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</si>
  <si>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</si>
  <si>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</si>
  <si>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</si>
  <si>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</si>
  <si>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</si>
  <si>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</si>
  <si>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</si>
  <si>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</si>
  <si>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</si>
  <si>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</si>
  <si>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</si>
  <si>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</si>
  <si>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</si>
  <si>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</si>
  <si>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</si>
  <si>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</si>
  <si>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</si>
  <si>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</si>
  <si>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</si>
  <si>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</si>
  <si>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</si>
  <si>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</si>
  <si>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</si>
  <si>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</si>
  <si>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</si>
  <si>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</si>
  <si>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</si>
  <si>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</si>
  <si>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</si>
  <si>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</si>
  <si>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</si>
  <si>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</si>
  <si>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</si>
  <si>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</si>
  <si>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</si>
  <si>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</si>
  <si>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</si>
  <si>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</si>
  <si>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</si>
  <si>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</si>
  <si>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</si>
  <si>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</si>
  <si>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</si>
  <si>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</si>
  <si>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</si>
  <si>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</si>
  <si>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</si>
  <si>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</si>
  <si>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</si>
  <si>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</si>
  <si>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</si>
  <si>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</si>
  <si>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</si>
  <si>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</si>
  <si>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</si>
  <si>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</si>
  <si>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</si>
  <si>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</si>
  <si>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</si>
  <si>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</si>
  <si>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</si>
  <si>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</si>
  <si>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</si>
  <si>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</si>
  <si>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</si>
  <si>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</si>
  <si>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</si>
  <si>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</si>
  <si>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</si>
  <si>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</si>
  <si>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</si>
  <si>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</si>
  <si>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</si>
  <si>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</si>
  <si>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</si>
  <si>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</si>
  <si>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</si>
  <si>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</si>
  <si>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</si>
  <si>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</si>
  <si>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</si>
  <si>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</si>
  <si>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</si>
  <si>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</si>
  <si>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</si>
  <si>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</si>
  <si>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</si>
  <si>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</si>
  <si>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</si>
  <si>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</si>
  <si>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</si>
  <si>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</si>
  <si>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</si>
  <si>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</si>
  <si>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</si>
  <si>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</si>
  <si>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</si>
  <si>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</si>
  <si>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</si>
  <si>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</si>
  <si>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</si>
  <si>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</si>
  <si>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</si>
  <si>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</si>
  <si>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</si>
  <si>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</si>
  <si>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</si>
  <si>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</si>
  <si>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</si>
  <si>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</si>
  <si>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</si>
  <si>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</si>
  <si>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</si>
  <si>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</si>
  <si>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</si>
  <si>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</si>
  <si>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</si>
  <si>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</si>
  <si>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</si>
  <si>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</si>
  <si>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</si>
  <si>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</si>
  <si>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</si>
  <si>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</si>
  <si>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</si>
  <si>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</si>
  <si>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</si>
  <si>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</si>
  <si>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</si>
  <si>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</si>
  <si>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</si>
  <si>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</si>
  <si>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</si>
  <si>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</si>
  <si>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</si>
  <si>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</si>
  <si>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</si>
  <si>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</si>
  <si>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</si>
  <si>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</si>
  <si>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</si>
  <si>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</si>
  <si>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</si>
  <si>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</si>
  <si>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</si>
  <si>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</si>
  <si>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</si>
  <si>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</si>
  <si>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</si>
  <si>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</si>
  <si>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</si>
  <si>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</si>
  <si>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</si>
  <si>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</si>
  <si>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</si>
  <si>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</si>
  <si>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</si>
  <si>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</si>
  <si>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</si>
  <si>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</si>
  <si>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</si>
  <si>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</si>
  <si>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</si>
  <si>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</si>
  <si>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</si>
  <si>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</si>
  <si>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</si>
  <si>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</si>
  <si>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</si>
  <si>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</si>
  <si>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</si>
  <si>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</si>
  <si>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</si>
  <si>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</si>
  <si>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</si>
  <si>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</si>
  <si>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</si>
  <si>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</si>
  <si>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</si>
  <si>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</si>
  <si>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</si>
  <si>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</si>
  <si>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</si>
  <si>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</si>
  <si>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</si>
  <si>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</si>
  <si>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</si>
  <si>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</si>
  <si>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</si>
  <si>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</si>
  <si>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</si>
  <si>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</si>
  <si>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</si>
  <si>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</si>
  <si>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</si>
  <si>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</si>
  <si>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</si>
  <si>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</si>
  <si>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</si>
  <si>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</si>
  <si>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</si>
  <si>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</si>
  <si>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</si>
  <si>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</si>
  <si>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</si>
  <si>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</si>
  <si>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</si>
  <si>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</si>
  <si>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</si>
  <si>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</si>
  <si>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</si>
  <si>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</si>
  <si>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</si>
  <si>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</si>
  <si>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</si>
  <si>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</si>
  <si>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</si>
  <si>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</si>
  <si>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</si>
  <si>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</si>
  <si>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</si>
  <si>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</si>
  <si>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</si>
  <si>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</si>
  <si>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</si>
  <si>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</si>
  <si>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</si>
  <si>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</si>
  <si>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</si>
  <si>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</si>
  <si>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</si>
  <si>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</si>
  <si>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</si>
  <si>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</si>
  <si>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</si>
  <si>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</si>
  <si>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</si>
  <si>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</si>
  <si>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</si>
  <si>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</si>
  <si>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</si>
  <si>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</si>
  <si>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</si>
  <si>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</si>
  <si>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</si>
  <si>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</si>
  <si>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</si>
  <si>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</si>
  <si>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</si>
  <si>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</si>
  <si>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</si>
  <si>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</si>
  <si>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</si>
  <si>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</si>
  <si>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</si>
  <si>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</si>
  <si>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</si>
  <si>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</si>
  <si>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</si>
  <si>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</si>
  <si>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</si>
  <si>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</si>
  <si>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</si>
  <si>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</si>
  <si>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</si>
  <si>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</si>
  <si>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</si>
  <si>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</si>
  <si>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</si>
  <si>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</si>
  <si>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</si>
  <si>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</si>
  <si>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</si>
  <si>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</si>
  <si>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</si>
  <si>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</si>
  <si>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</si>
  <si>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</si>
  <si>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</si>
  <si>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</si>
  <si>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</si>
  <si>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</si>
  <si>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</si>
  <si>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</si>
  <si>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</si>
  <si>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</si>
  <si>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</si>
  <si>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</si>
  <si>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</si>
  <si>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</si>
  <si>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</si>
  <si>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</si>
  <si>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</si>
  <si>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</si>
  <si>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</si>
  <si>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</si>
  <si>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</si>
  <si>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</si>
  <si>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</si>
  <si>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</si>
  <si>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</si>
  <si>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</si>
  <si>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</si>
  <si>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</si>
  <si>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</si>
  <si>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</si>
  <si>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</si>
  <si>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</si>
  <si>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</si>
  <si>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</si>
  <si>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</si>
  <si>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</si>
  <si>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</si>
  <si>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</si>
  <si>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</si>
  <si>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</si>
  <si>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</si>
  <si>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</si>
  <si>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</si>
  <si>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</si>
  <si>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</si>
  <si>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</si>
  <si>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</si>
  <si>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</si>
  <si>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</si>
  <si>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</si>
  <si>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</si>
  <si>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</si>
  <si>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</si>
  <si>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</si>
  <si>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</si>
  <si>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</si>
  <si>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</si>
  <si>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</si>
  <si>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</si>
  <si>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</si>
  <si>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</si>
  <si>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</si>
  <si>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</si>
  <si>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</si>
  <si>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</si>
  <si>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</si>
  <si>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</si>
  <si>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</si>
  <si>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</si>
  <si>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</si>
  <si>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</si>
  <si>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</si>
  <si>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</si>
  <si>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</si>
  <si>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</si>
  <si>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</si>
  <si>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</si>
  <si>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</si>
  <si>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</si>
  <si>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</si>
  <si>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</si>
  <si>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</si>
  <si>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</si>
  <si>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</si>
  <si>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</si>
  <si>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</si>
  <si>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</si>
  <si>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</si>
  <si>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</si>
  <si>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</si>
  <si>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</si>
  <si>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</si>
  <si>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</si>
  <si>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</si>
  <si>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</si>
  <si>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</si>
  <si>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</si>
  <si>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</si>
  <si>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</si>
  <si>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</si>
  <si>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</si>
  <si>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</si>
  <si>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</si>
  <si>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</si>
  <si>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</si>
  <si>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</si>
  <si>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</si>
  <si>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</si>
  <si>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</si>
  <si>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</si>
  <si>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</si>
  <si>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</si>
  <si>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</si>
  <si>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</si>
  <si>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</si>
  <si>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</si>
  <si>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</si>
  <si>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</si>
  <si>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</si>
  <si>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</si>
  <si>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</si>
  <si>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</si>
  <si>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</si>
  <si>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</si>
  <si>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</si>
  <si>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</si>
  <si>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</si>
  <si>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</si>
  <si>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</si>
  <si>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</si>
  <si>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</si>
  <si>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</si>
  <si>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</si>
  <si>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</si>
  <si>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</si>
  <si>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</si>
  <si>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</si>
  <si>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</si>
  <si>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</si>
  <si>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</si>
  <si>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</si>
  <si>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</si>
  <si>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</si>
  <si>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</si>
  <si>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</si>
  <si>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</si>
  <si>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</si>
  <si>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</si>
  <si>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</si>
  <si>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</si>
  <si>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</si>
  <si>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</si>
  <si>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</si>
  <si>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</si>
  <si>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</si>
  <si>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</si>
  <si>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</si>
  <si>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</si>
  <si>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</si>
  <si>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</si>
  <si>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</si>
  <si>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</si>
  <si>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</si>
  <si>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</si>
  <si>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</si>
  <si>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</si>
  <si>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</si>
  <si>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</si>
  <si>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</si>
  <si>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</si>
  <si>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</si>
  <si>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</si>
  <si>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</si>
  <si>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</si>
  <si>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</si>
  <si>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</si>
  <si>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</si>
  <si>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</si>
  <si>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</si>
  <si>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</si>
  <si>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</si>
  <si>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</si>
  <si>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</si>
  <si>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</si>
  <si>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</si>
  <si>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</si>
  <si>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</si>
  <si>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</si>
  <si>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</si>
  <si>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</si>
  <si>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</si>
  <si>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</si>
  <si>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</si>
  <si>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</si>
  <si>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</si>
  <si>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</si>
  <si>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</si>
  <si>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</si>
  <si>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</si>
  <si>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</si>
  <si>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</si>
  <si>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</si>
  <si>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</si>
  <si>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</si>
  <si>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</si>
  <si>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</si>
  <si>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</si>
  <si>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</si>
  <si>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</si>
  <si>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</si>
  <si>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</si>
  <si>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</si>
  <si>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</si>
  <si>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</si>
  <si>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</si>
  <si>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</si>
  <si>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</si>
  <si>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</si>
  <si>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</si>
  <si>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</si>
  <si>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</si>
  <si>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</si>
  <si>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</si>
  <si>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</si>
  <si>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</si>
  <si>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</si>
  <si>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</si>
  <si>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</si>
  <si>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</si>
  <si>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</si>
  <si>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</si>
  <si>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</si>
  <si>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</si>
  <si>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</si>
  <si>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</si>
  <si>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</si>
  <si>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</si>
  <si>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</si>
  <si>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</si>
  <si>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</si>
  <si>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</si>
  <si>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</si>
  <si>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</si>
  <si>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</si>
  <si>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</si>
  <si>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</si>
  <si>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</si>
  <si>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</si>
  <si>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</si>
  <si>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</si>
  <si>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</si>
  <si>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</si>
  <si>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</si>
  <si>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</si>
  <si>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</si>
  <si>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</si>
  <si>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</si>
  <si>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</si>
  <si>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</si>
  <si>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</si>
  <si>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</si>
  <si>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</si>
  <si>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</si>
  <si>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</si>
  <si>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</si>
  <si>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</si>
  <si>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</si>
  <si>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</si>
  <si>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</si>
  <si>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</si>
  <si>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</si>
  <si>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</si>
  <si>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</si>
  <si>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</si>
  <si>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</si>
  <si>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</si>
  <si>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</si>
  <si>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</si>
  <si>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</si>
  <si>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</si>
  <si>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</si>
  <si>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</si>
  <si>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</si>
  <si>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</si>
  <si>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</si>
  <si>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</si>
  <si>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</si>
  <si>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</si>
  <si>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</si>
  <si>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</si>
  <si>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</si>
  <si>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</si>
  <si>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</si>
  <si>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</si>
  <si>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</si>
  <si>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</si>
  <si>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</si>
  <si>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</si>
  <si>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</si>
  <si>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</si>
  <si>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</si>
  <si>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</si>
  <si>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</si>
  <si>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</si>
  <si>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</si>
  <si>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</si>
  <si>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</si>
  <si>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</si>
  <si>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</si>
  <si>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</si>
  <si>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</si>
  <si>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</si>
  <si>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</si>
  <si>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</si>
  <si>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</si>
  <si>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</si>
  <si>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</si>
  <si>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</si>
  <si>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</si>
  <si>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</si>
  <si>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</si>
  <si>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</si>
  <si>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</si>
  <si>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</si>
  <si>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</si>
  <si>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</si>
  <si>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</si>
  <si>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</si>
  <si>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</si>
  <si>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</si>
  <si>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</si>
  <si>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</si>
  <si>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</si>
  <si>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</si>
  <si>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</si>
  <si>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</si>
  <si>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</si>
  <si>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</si>
  <si>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</si>
  <si>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</si>
  <si>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</si>
  <si>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</si>
  <si>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</si>
  <si>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</si>
  <si>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</si>
  <si>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</si>
  <si>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</si>
  <si>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</si>
  <si>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</si>
  <si>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</si>
  <si>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</si>
  <si>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</si>
  <si>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</si>
  <si>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</si>
  <si>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</si>
  <si>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</si>
  <si>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</si>
  <si>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</si>
  <si>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</si>
  <si>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</si>
  <si>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</si>
  <si>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</si>
  <si>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</si>
  <si>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</si>
  <si>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</si>
  <si>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</si>
  <si>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</si>
  <si>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</si>
  <si>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</si>
  <si>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</si>
  <si>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</si>
  <si>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</si>
  <si>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</si>
  <si>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</si>
  <si>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</si>
  <si>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</si>
  <si>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</si>
  <si>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</si>
  <si>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</si>
  <si>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</si>
  <si>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</si>
  <si>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</si>
  <si>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</si>
  <si>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</si>
  <si>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</si>
  <si>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</si>
  <si>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</si>
  <si>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</si>
  <si>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</si>
  <si>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</si>
  <si>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</si>
  <si>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</si>
  <si>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</si>
  <si>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</si>
  <si>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</si>
  <si>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</si>
  <si>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</si>
  <si>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</si>
  <si>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</si>
  <si>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</si>
  <si>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</si>
  <si>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</si>
  <si>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</si>
  <si>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</si>
  <si>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</si>
  <si>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</si>
  <si>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</si>
  <si>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</si>
  <si>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</si>
  <si>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</si>
  <si>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</si>
  <si>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</si>
  <si>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</si>
  <si>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</si>
  <si>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</si>
  <si>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</si>
  <si>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</si>
  <si>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</si>
  <si>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</si>
  <si>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</si>
  <si>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</si>
  <si>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</si>
  <si>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</si>
  <si>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</si>
  <si>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</si>
  <si>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</si>
  <si>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</si>
  <si>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</si>
  <si>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</si>
  <si>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</si>
  <si>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</si>
  <si>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</si>
  <si>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</si>
  <si>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</si>
  <si>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</si>
  <si>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</si>
  <si>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</si>
  <si>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</si>
  <si>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</si>
  <si>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</si>
  <si>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</si>
  <si>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</si>
  <si>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</si>
  <si>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</si>
  <si>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</si>
  <si>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</si>
  <si>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</si>
  <si>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</si>
  <si>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</si>
  <si>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</si>
  <si>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</si>
  <si>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</si>
  <si>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</si>
  <si>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</si>
  <si>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</si>
  <si>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</si>
  <si>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</si>
  <si>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</si>
  <si>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</si>
  <si>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</si>
  <si>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</si>
  <si>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</si>
  <si>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</si>
  <si>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</si>
  <si>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</si>
  <si>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</si>
  <si>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</si>
  <si>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</si>
  <si>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</si>
  <si>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</si>
  <si>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</si>
  <si>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</si>
  <si>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</si>
  <si>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</si>
  <si>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</si>
  <si>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</si>
  <si>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</si>
  <si>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</si>
  <si>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</si>
  <si>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</si>
  <si>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</si>
  <si>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</si>
  <si>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</si>
  <si>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</si>
  <si>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</si>
  <si>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</si>
  <si>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</si>
  <si>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</si>
  <si>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</si>
  <si>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</si>
  <si>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</si>
  <si>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</si>
  <si>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</si>
  <si>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</si>
  <si>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</si>
  <si>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</si>
  <si>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</si>
  <si>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</si>
  <si>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</si>
  <si>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</si>
  <si>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</si>
  <si>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</si>
  <si>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</si>
  <si>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</si>
  <si>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</si>
  <si>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</si>
  <si>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</si>
  <si>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</si>
  <si>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</si>
  <si>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</si>
  <si>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</si>
  <si>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</si>
  <si>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</si>
  <si>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</si>
  <si>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</si>
  <si>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</si>
  <si>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</si>
  <si>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</si>
  <si>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</si>
  <si>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</si>
  <si>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</si>
  <si>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</si>
  <si>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</si>
  <si>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</si>
  <si>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</si>
  <si>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</si>
  <si>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</si>
  <si>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</si>
  <si>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</si>
  <si>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</si>
  <si>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</si>
  <si>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</si>
  <si>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</si>
  <si>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</si>
  <si>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</si>
  <si>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</si>
  <si>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</si>
  <si>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</si>
  <si>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</si>
  <si>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</si>
  <si>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</si>
  <si>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</si>
  <si>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</si>
  <si>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</si>
  <si>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</si>
  <si>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</si>
  <si>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</si>
  <si>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</si>
  <si>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</si>
  <si>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</si>
  <si>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</si>
  <si>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</si>
  <si>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</si>
  <si>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</si>
  <si>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</si>
  <si>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</si>
  <si>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</si>
  <si>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</si>
  <si>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</si>
  <si>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</si>
  <si>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</si>
  <si>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</si>
  <si>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</si>
  <si>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</si>
  <si>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</si>
  <si>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</si>
  <si>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</si>
  <si>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</si>
  <si>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</si>
  <si>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</si>
  <si>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</si>
  <si>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</si>
  <si>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</si>
  <si>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</si>
  <si>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</si>
  <si>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</si>
  <si>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</si>
  <si>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</si>
  <si>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</si>
  <si>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</si>
  <si>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</si>
  <si>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</si>
  <si>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</si>
  <si>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</si>
  <si>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</si>
  <si>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</si>
  <si>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</si>
  <si>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</si>
  <si>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</si>
  <si>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</si>
  <si>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</si>
  <si>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</si>
  <si>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</si>
  <si>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</si>
  <si>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</si>
  <si>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</si>
  <si>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</si>
  <si>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</si>
  <si>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</si>
  <si>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</si>
  <si>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</si>
  <si>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</si>
  <si>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</si>
  <si>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</si>
  <si>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</si>
  <si>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</si>
  <si>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</si>
  <si>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</si>
  <si>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</si>
  <si>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</si>
  <si>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</si>
  <si>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</si>
  <si>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</si>
  <si>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</si>
  <si>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</si>
  <si>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</si>
  <si>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</si>
  <si>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</si>
  <si>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</si>
  <si>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</si>
  <si>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</si>
  <si>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</si>
  <si>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</si>
  <si>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</si>
  <si>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</si>
  <si>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</si>
  <si>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</si>
  <si>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</si>
  <si>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</si>
  <si>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</si>
  <si>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</si>
  <si>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</si>
  <si>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</si>
  <si>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</si>
  <si>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</si>
  <si>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</si>
  <si>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</si>
  <si>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</si>
  <si>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</si>
  <si>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</si>
  <si>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</si>
  <si>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</si>
  <si>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</si>
  <si>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</si>
  <si>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</si>
  <si>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</si>
  <si>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</si>
  <si>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</si>
  <si>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</si>
  <si>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</si>
  <si>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</si>
  <si>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</si>
  <si>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</si>
  <si>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</si>
  <si>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</si>
  <si>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</si>
  <si>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</si>
  <si>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</si>
  <si>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</si>
  <si>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</si>
  <si>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</si>
  <si>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</si>
  <si>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</si>
  <si>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</si>
  <si>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</si>
  <si>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</si>
  <si>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</si>
  <si>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</si>
  <si>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</si>
  <si>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</si>
  <si>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</si>
  <si>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</si>
  <si>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</si>
  <si>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</si>
  <si>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</si>
  <si>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</si>
  <si>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</si>
  <si>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</si>
  <si>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</si>
  <si>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</si>
  <si>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</si>
  <si>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</si>
  <si>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</si>
  <si>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</si>
  <si>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</si>
  <si>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</si>
  <si>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</si>
  <si>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</si>
  <si>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</si>
  <si>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</si>
  <si>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</si>
  <si>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</si>
  <si>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</si>
  <si>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</si>
  <si>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</si>
  <si>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</si>
  <si>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</si>
  <si>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</si>
  <si>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</si>
  <si>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</si>
  <si>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</si>
  <si>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</si>
  <si>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</si>
  <si>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</si>
  <si>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</si>
  <si>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</si>
  <si>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</si>
  <si>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</si>
  <si>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</si>
  <si>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</si>
  <si>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</si>
  <si>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</si>
  <si>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</si>
  <si>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</si>
  <si>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</si>
  <si>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</si>
  <si>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</si>
  <si>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</si>
  <si>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</si>
  <si>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</si>
  <si>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</si>
  <si>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</si>
  <si>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</si>
  <si>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</si>
  <si>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</si>
  <si>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</si>
  <si>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</si>
  <si>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</si>
  <si>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</si>
  <si>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</si>
  <si>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</si>
  <si>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</si>
  <si>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</si>
  <si>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</si>
  <si>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</si>
  <si>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</si>
  <si>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</si>
  <si>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</si>
  <si>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</si>
  <si>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</si>
  <si>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</si>
  <si>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</si>
  <si>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</si>
  <si>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</si>
  <si>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</si>
  <si>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</si>
  <si>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</si>
  <si>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</si>
  <si>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</si>
  <si>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</si>
  <si>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</si>
  <si>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</si>
  <si>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</si>
  <si>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</si>
  <si>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</si>
  <si>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</si>
  <si>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</si>
  <si>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</si>
  <si>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</si>
  <si>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</si>
  <si>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</si>
  <si>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</si>
  <si>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</si>
  <si>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</si>
  <si>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</si>
  <si>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</si>
  <si>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</si>
  <si>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</si>
  <si>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</si>
  <si>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</si>
  <si>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</si>
  <si>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</si>
  <si>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</si>
  <si>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</si>
  <si>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</si>
  <si>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</si>
  <si>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</si>
  <si>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</si>
  <si>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</si>
  <si>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</si>
  <si>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</si>
  <si>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</si>
  <si>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</si>
  <si>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</si>
  <si>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</si>
  <si>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</si>
  <si>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</si>
  <si>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</si>
  <si>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</si>
  <si>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</si>
  <si>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</si>
  <si>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</si>
  <si>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</si>
  <si>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</si>
  <si>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</si>
  <si>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</si>
  <si>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</si>
  <si>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</si>
  <si>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</si>
  <si>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</si>
  <si>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</si>
  <si>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</si>
  <si>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</si>
  <si>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</si>
  <si>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</si>
  <si>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</si>
  <si>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</si>
  <si>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</si>
  <si>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</si>
  <si>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</si>
  <si>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</si>
  <si>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</si>
  <si>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</si>
  <si>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</si>
  <si>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</si>
  <si>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</si>
  <si>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</si>
  <si>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</si>
  <si>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</si>
  <si>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</si>
  <si>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</si>
  <si>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</si>
  <si>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</si>
  <si>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</si>
  <si>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</si>
  <si>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</si>
  <si>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</si>
  <si>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</si>
  <si>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</si>
  <si>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</si>
  <si>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</si>
  <si>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</si>
  <si>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</si>
  <si>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</si>
  <si>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</si>
  <si>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</si>
  <si>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</si>
  <si>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</si>
  <si>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</si>
  <si>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</si>
  <si>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</si>
  <si>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</si>
  <si>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</si>
  <si>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</si>
  <si>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</si>
  <si>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</si>
  <si>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</si>
  <si>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</si>
  <si>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</si>
  <si>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</si>
  <si>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</si>
  <si>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</si>
  <si>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</si>
  <si>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</si>
  <si>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</si>
  <si>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</si>
  <si>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</si>
  <si>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</si>
  <si>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</si>
  <si>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</si>
  <si>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</si>
  <si>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</si>
  <si>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</si>
  <si>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</si>
  <si>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</si>
  <si>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</si>
  <si>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</si>
  <si>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</si>
  <si>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</si>
  <si>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</si>
  <si>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</si>
  <si>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</si>
  <si>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</si>
  <si>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</si>
  <si>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</si>
  <si>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</si>
  <si>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</si>
  <si>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</si>
  <si>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</si>
  <si>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</si>
  <si>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</si>
  <si>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</si>
  <si>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</si>
  <si>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</si>
  <si>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</si>
  <si>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</si>
  <si>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</si>
  <si>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</si>
  <si>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</si>
  <si>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</si>
  <si>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</si>
  <si>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</si>
  <si>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</si>
  <si>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</si>
  <si>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</si>
  <si>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</si>
  <si>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</si>
  <si>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</si>
  <si>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</si>
  <si>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</si>
  <si>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</si>
  <si>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</si>
  <si>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</si>
  <si>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</si>
  <si>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</si>
  <si>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</si>
  <si>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</si>
  <si>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</si>
  <si>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</si>
  <si>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</si>
  <si>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</si>
  <si>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</si>
  <si>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</si>
  <si>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</si>
  <si>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</si>
  <si>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</si>
  <si>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</si>
  <si>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</si>
  <si>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</si>
  <si>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</si>
  <si>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</si>
  <si>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</si>
  <si>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</si>
  <si>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</si>
  <si>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</si>
  <si>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</si>
  <si>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</si>
  <si>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</si>
  <si>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</si>
  <si>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</si>
  <si>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</si>
  <si>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</si>
  <si>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</si>
  <si>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</si>
  <si>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</si>
  <si>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</si>
  <si>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</si>
  <si>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</si>
  <si>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</si>
  <si>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</si>
  <si>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</si>
  <si>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</si>
  <si>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</si>
  <si>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</si>
  <si>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</si>
  <si>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</si>
  <si>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</si>
  <si>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</si>
  <si>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</si>
  <si>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</si>
  <si>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</si>
  <si>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</si>
  <si>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</si>
  <si>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</si>
  <si>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</si>
  <si>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</si>
  <si>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</si>
  <si>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</si>
  <si>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</si>
  <si>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</si>
  <si>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</si>
  <si>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</si>
  <si>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</si>
  <si>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</si>
  <si>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</si>
  <si>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</si>
  <si>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</si>
  <si>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</si>
  <si>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</si>
  <si>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</si>
  <si>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</si>
  <si>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</si>
  <si>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</si>
  <si>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</si>
  <si>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</si>
  <si>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</si>
  <si>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</si>
  <si>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</si>
  <si>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</si>
  <si>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</si>
  <si>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</si>
  <si>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</si>
  <si>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</si>
  <si>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</si>
  <si>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</si>
  <si>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</si>
  <si>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</si>
  <si>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</si>
  <si>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</si>
  <si>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</si>
  <si>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</si>
  <si>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</si>
  <si>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</si>
  <si>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</si>
  <si>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</si>
  <si>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</si>
  <si>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</si>
  <si>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</si>
  <si>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</si>
  <si>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</si>
  <si>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</si>
  <si>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</si>
  <si>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</si>
  <si>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</si>
  <si>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</si>
  <si>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</si>
  <si>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</si>
  <si>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</si>
  <si>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</si>
  <si>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</si>
  <si>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</si>
  <si>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</si>
  <si>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</si>
  <si>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</si>
  <si>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</si>
  <si>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</si>
  <si>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</si>
  <si>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</si>
  <si>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</si>
  <si>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</si>
  <si>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</si>
  <si>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</si>
  <si>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</si>
  <si>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</si>
  <si>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</si>
  <si>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</si>
  <si>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</si>
  <si>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</si>
  <si>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</si>
  <si>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</si>
  <si>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</si>
  <si>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</si>
  <si>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</si>
  <si>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</si>
  <si>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</si>
  <si>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</si>
  <si>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</si>
  <si>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</si>
  <si>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</si>
  <si>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</si>
  <si>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</si>
  <si>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</si>
  <si>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</si>
  <si>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</si>
  <si>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</si>
  <si>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</si>
  <si>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</si>
  <si>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</si>
  <si>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</si>
  <si>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</si>
  <si>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</si>
  <si>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</si>
  <si>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</si>
  <si>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</si>
  <si>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</si>
  <si>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</si>
  <si>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</si>
  <si>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</si>
  <si>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</si>
  <si>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</si>
  <si>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</si>
  <si>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</si>
  <si>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</si>
  <si>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</si>
  <si>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</si>
  <si>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</si>
  <si>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</si>
  <si>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</si>
  <si>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</si>
  <si>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</si>
  <si>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</si>
  <si>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</si>
  <si>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</si>
  <si>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</si>
  <si>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</si>
  <si>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</si>
  <si>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</si>
  <si>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</si>
  <si>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</si>
  <si>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</si>
  <si>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</si>
  <si>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</si>
  <si>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</si>
  <si>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</si>
  <si>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</si>
  <si>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</si>
  <si>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</si>
  <si>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</si>
  <si>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</si>
  <si>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</si>
  <si>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</si>
  <si>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</si>
  <si>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</si>
  <si>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</si>
  <si>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</si>
  <si>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</si>
  <si>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</si>
  <si>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</si>
  <si>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</si>
  <si>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</si>
  <si>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</si>
  <si>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</si>
  <si>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</si>
  <si>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</si>
  <si>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</si>
  <si>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</si>
  <si>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</si>
  <si>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</si>
  <si>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</si>
  <si>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</si>
  <si>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</si>
  <si>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</si>
  <si>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</si>
  <si>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</si>
  <si>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</si>
  <si>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</si>
  <si>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</si>
  <si>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</si>
  <si>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</si>
  <si>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</si>
  <si>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</si>
  <si>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</si>
  <si>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</si>
  <si>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</si>
  <si>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</si>
  <si>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</si>
  <si>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</si>
  <si>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</si>
  <si>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</si>
  <si>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</si>
  <si>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</si>
  <si>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</si>
  <si>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</si>
  <si>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</si>
  <si>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</si>
  <si>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</si>
  <si>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</si>
  <si>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</si>
  <si>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</si>
  <si>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</si>
  <si>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</si>
  <si>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</si>
  <si>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</si>
  <si>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</si>
  <si>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</si>
  <si>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</si>
  <si>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</si>
  <si>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</si>
  <si>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</si>
  <si>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</si>
  <si>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</si>
  <si>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</si>
  <si>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</si>
  <si>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</si>
  <si>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</si>
  <si>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</si>
  <si>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</si>
  <si>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</si>
  <si>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</si>
  <si>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</si>
  <si>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</si>
  <si>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</si>
  <si>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</si>
  <si>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</si>
  <si>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</si>
  <si>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</si>
  <si>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</si>
  <si>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</si>
  <si>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</si>
  <si>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</si>
  <si>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</si>
  <si>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</si>
  <si>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</si>
  <si>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</si>
  <si>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</si>
  <si>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</si>
  <si>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</si>
  <si>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</si>
  <si>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</si>
  <si>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</si>
  <si>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</si>
  <si>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</si>
  <si>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</si>
  <si>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</si>
  <si>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</si>
  <si>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</si>
  <si>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</si>
  <si>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</si>
  <si>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</si>
  <si>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</si>
  <si>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</si>
  <si>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</si>
  <si>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</si>
  <si>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</si>
  <si>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</si>
  <si>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</si>
  <si>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</si>
  <si>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</si>
  <si>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</si>
  <si>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</si>
  <si>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</si>
  <si>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</si>
  <si>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</si>
  <si>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</si>
  <si>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</si>
  <si>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</si>
  <si>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</si>
  <si>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</si>
  <si>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</si>
  <si>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</si>
  <si>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</si>
  <si>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</si>
  <si>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</si>
  <si>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</si>
  <si>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</si>
  <si>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</si>
  <si>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</si>
  <si>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</si>
  <si>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</si>
  <si>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</si>
  <si>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</si>
  <si>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</si>
  <si>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</si>
  <si>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</si>
  <si>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</si>
  <si>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</si>
  <si>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</si>
  <si>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</si>
  <si>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</si>
  <si>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</si>
  <si>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</si>
  <si>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</si>
  <si>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</si>
  <si>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</si>
  <si>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</si>
  <si>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</si>
  <si>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</si>
  <si>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</si>
  <si>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</si>
  <si>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</si>
  <si>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</si>
  <si>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</si>
  <si>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</si>
  <si>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</si>
  <si>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</si>
  <si>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</si>
  <si>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</si>
  <si>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</si>
  <si>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</si>
  <si>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</si>
  <si>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</si>
  <si>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</si>
  <si>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</si>
  <si>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</si>
  <si>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</si>
  <si>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</si>
  <si>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</si>
  <si>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</si>
  <si>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</si>
  <si>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</si>
  <si>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</si>
  <si>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</si>
  <si>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</si>
  <si>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</si>
  <si>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</si>
  <si>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</si>
  <si>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</si>
  <si>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</si>
  <si>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</si>
  <si>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</si>
  <si>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</si>
  <si>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</si>
  <si>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</si>
  <si>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</si>
  <si>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</si>
  <si>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</si>
  <si>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</si>
  <si>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</si>
  <si>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</si>
  <si>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</si>
  <si>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</si>
  <si>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</si>
  <si>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</si>
  <si>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</si>
  <si>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</si>
  <si>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</si>
  <si>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</si>
  <si>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</si>
  <si>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</si>
  <si>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</si>
  <si>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</si>
  <si>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</si>
  <si>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</si>
  <si>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</si>
  <si>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</si>
  <si>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</si>
  <si>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</si>
  <si>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</si>
  <si>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</si>
  <si>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</si>
  <si>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sent to abort TT under RFC CRQ000000546040</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</si>
  <si>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</si>
  <si>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</si>
  <si>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</si>
  <si>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</si>
  <si>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</si>
  <si>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</si>
  <si>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</si>
  <si>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</si>
  <si>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</si>
  <si>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</si>
  <si>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</si>
  <si>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</si>
  <si>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</si>
  <si>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</si>
  <si>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</si>
  <si>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</si>
  <si>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</si>
  <si>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</si>
  <si>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</si>
  <si>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</si>
  <si>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</si>
  <si>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</si>
  <si>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</si>
  <si>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</si>
  <si>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</si>
  <si>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</si>
  <si>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</si>
  <si>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</si>
  <si>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</si>
  <si>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</si>
  <si>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</si>
  <si>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</si>
  <si>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</si>
  <si>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</si>
  <si>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</si>
  <si>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</si>
  <si>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</si>
  <si>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</si>
  <si>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</si>
  <si>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</si>
  <si>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</si>
  <si>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</si>
  <si>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</si>
  <si>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</si>
  <si>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</si>
  <si>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</si>
  <si>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</si>
  <si>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</si>
  <si>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</si>
  <si>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</si>
  <si>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</si>
  <si>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</si>
  <si>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</si>
  <si>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</si>
  <si>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</si>
  <si>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</si>
  <si>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</si>
  <si>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</si>
  <si>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</si>
  <si>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</si>
  <si>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</si>
  <si>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</si>
  <si>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</si>
  <si>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</si>
  <si>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</si>
  <si>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</si>
  <si>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</si>
  <si>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</si>
  <si>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</si>
  <si>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</si>
  <si>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</si>
  <si>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</si>
  <si>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</si>
  <si>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</si>
  <si>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</si>
  <si>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</si>
  <si>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</si>
  <si>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</si>
  <si>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</si>
  <si>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</si>
  <si>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</si>
  <si>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</si>
  <si>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</si>
  <si>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</si>
  <si>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</si>
  <si>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</si>
  <si>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NO PCM</t>
  </si>
  <si>
    <t>EM team on the way need 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</si>
  <si>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</si>
  <si>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</si>
  <si>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</si>
  <si>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</si>
  <si>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</si>
  <si>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</si>
  <si>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</si>
  <si>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</si>
  <si>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PCM-20251129-00001979</t>
  </si>
  <si>
    <t>TE issue (Owner refused to give team access more time , as per him need team visit tomorrow again after Zohar prayer</t>
  </si>
  <si>
    <t>PCM-20251130-00000769</t>
  </si>
  <si>
    <t xml:space="preserve">EM team need 10 min </t>
  </si>
  <si>
    <t>TT-20251129-01785</t>
  </si>
  <si>
    <t>Site located inside Aramco compound, Team checking for access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</si>
</sst>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7" fillId="12" borderId="8" xfId="0" applyFont="1" applyFill="1" applyBorder="1" applyAlignment="1">
      <alignment horizontal="center" vertical="center"/>
    </xf>
    <xf numFmtId="0" fontId="12" fillId="2" borderId="1" xfId="0" applyNumberFormat="1" applyFont="1" applyFill="1" applyBorder="1" applyAlignment="1">
      <alignment horizontal="center" vertical="center" wrapText="1"/>
    </xf>
    <xf numFmtId="0" fontId="12" fillId="2" borderId="7" xfId="0" applyFont="1" applyFill="1" applyBorder="1" applyAlignment="1">
      <alignment horizontal="center" vertical="center" wrapText="1"/>
    </xf>
    <xf numFmtId="0" fontId="12" fillId="2" borderId="7" xfId="0" applyNumberFormat="1"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9" fillId="7" borderId="8" xfId="0"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32" totalsRowShown="0" headerRowDxfId="172" dataDxfId="171" headerRowBorderDxfId="169" tableBorderDxfId="170" totalsRowBorderDxfId="168">
  <autoFilter ref="A1:L23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3" totalsRowShown="0" headerRowDxfId="155" dataDxfId="154" headerRowBorderDxfId="152" tableBorderDxfId="153" totalsRowBorderDxfId="151">
  <autoFilter ref="A1:CJ7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1" totalsRowShown="0" headerRowDxfId="62" dataDxfId="61" headerRowBorderDxfId="59" tableBorderDxfId="60">
  <autoFilter ref="A1:L94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4" totalsRowShown="0" headerRowDxfId="46" dataDxfId="45" headerRowBorderDxfId="43" tableBorderDxfId="44" totalsRowBorderDxfId="42">
  <autoFilter ref="A1:L27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80" totalsRowShown="0" headerRowDxfId="29" dataDxfId="28" headerRowBorderDxfId="26" tableBorderDxfId="27">
  <autoFilter ref="A1:L8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5" totalsRowShown="0" headerRowDxfId="13" tableBorderDxfId="12">
  <autoFilter ref="A1:L485"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32"/>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328.58278506944771</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45991.531210995374</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45991.531210995374</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45991.531210995374</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45991.531210995374</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45991.531210995374</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45991.531210995374</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45991.531210995374</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45991.531210995374</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45991.531210995374</v>
      </c>
      <c r="H11" s="126"/>
      <c r="I11" s="128" t="str">
        <f>IFERROR(VLOOKUP(D11,DB!A:F,6,0),"")</f>
        <v/>
      </c>
      <c r="J11" s="128" t="str">
        <f>IFERROR(VLOOKUP(D11,DB!A:G,7,0),"")</f>
        <v/>
      </c>
      <c r="K11" s="124"/>
      <c r="L11" s="123" t="str">
        <f>IFERROR(VLOOKUP(D11,DB!A:I,9,0),"")</f>
        <v/>
      </c>
    </row>
    <row r="12" spans="1:15" s="61" customFormat="1" ht="15" customHeight="1">
      <c r="A12" s="129"/>
      <c r="B12" s="128" t="str">
        <f>IFERROR(VLOOKUP(D12,DB!A:K,11,0),"")</f>
        <v/>
      </c>
      <c r="C12" s="128"/>
      <c r="D12" s="56"/>
      <c r="E12" s="127"/>
      <c r="F12" s="126"/>
      <c r="G12" s="125">
        <f ca="1">IFERROR(NOW()-F12,"-")</f>
        <v>45991.531210995374</v>
      </c>
      <c r="H12" s="126"/>
      <c r="I12" s="128" t="str">
        <f>IFERROR(VLOOKUP(D12,DB!A:F,6,0),"")</f>
        <v/>
      </c>
      <c r="J12" s="128" t="str">
        <f>IFERROR(VLOOKUP(D12,DB!A:G,7,0),"")</f>
        <v/>
      </c>
      <c r="K12" s="124"/>
      <c r="L12" s="123" t="str">
        <f>IFERROR(VLOOKUP(D12,DB!A:I,9,0),"")</f>
        <v/>
      </c>
    </row>
    <row r="13" spans="1:15" s="61" customFormat="1" ht="15" customHeight="1">
      <c r="A13" s="129"/>
      <c r="B13" s="128" t="str">
        <f>IFERROR(VLOOKUP(D13,DB!A:K,11,0),"")</f>
        <v/>
      </c>
      <c r="C13" s="128"/>
      <c r="D13" s="56"/>
      <c r="E13" s="127"/>
      <c r="F13" s="126"/>
      <c r="G13" s="125">
        <f ca="1">IFERROR(NOW()-F13,"-")</f>
        <v>45991.531210995374</v>
      </c>
      <c r="H13" s="126"/>
      <c r="I13" s="128" t="str">
        <f>IFERROR(VLOOKUP(D13,DB!A:F,6,0),"")</f>
        <v/>
      </c>
      <c r="J13" s="128" t="str">
        <f>IFERROR(VLOOKUP(D13,DB!A:G,7,0),"")</f>
        <v/>
      </c>
      <c r="K13" s="124"/>
      <c r="L13" s="123" t="str">
        <f>IFERROR(VLOOKUP(D13,DB!A:I,9,0),"")</f>
        <v/>
      </c>
    </row>
    <row r="14" spans="1:15" s="61" customFormat="1" ht="15" customHeight="1">
      <c r="A14" s="129"/>
      <c r="B14" s="128" t="str">
        <f>IFERROR(VLOOKUP(D14,DB!A:K,11,0),"")</f>
        <v/>
      </c>
      <c r="C14" s="128"/>
      <c r="D14" s="56"/>
      <c r="E14" s="127"/>
      <c r="F14" s="126"/>
      <c r="G14" s="125">
        <f ca="1">IFERROR(NOW()-F14,"-")</f>
        <v>45991.531210995374</v>
      </c>
      <c r="H14" s="126"/>
      <c r="I14" s="128" t="str">
        <f>IFERROR(VLOOKUP(D14,DB!A:F,6,0),"")</f>
        <v/>
      </c>
      <c r="J14" s="128" t="str">
        <f>IFERROR(VLOOKUP(D14,DB!A:G,7,0),"")</f>
        <v/>
      </c>
      <c r="K14" s="124"/>
      <c r="L14" s="123" t="str">
        <f>IFERROR(VLOOKUP(D14,DB!A:I,9,0),"")</f>
        <v/>
      </c>
    </row>
    <row r="15" spans="1:15" s="61" customFormat="1" ht="15" customHeight="1">
      <c r="A15" s="129"/>
      <c r="B15" s="128" t="str">
        <f>IFERROR(VLOOKUP(D15,DB!A:K,11,0),"")</f>
        <v/>
      </c>
      <c r="C15" s="128"/>
      <c r="D15" s="56"/>
      <c r="E15" s="127"/>
      <c r="F15" s="126"/>
      <c r="G15" s="125">
        <f ca="1">IFERROR(NOW()-F15,"-")</f>
        <v>45991.531210995374</v>
      </c>
      <c r="H15" s="126"/>
      <c r="I15" s="128" t="str">
        <f>IFERROR(VLOOKUP(D15,DB!A:F,6,0),"")</f>
        <v/>
      </c>
      <c r="J15" s="128" t="str">
        <f>IFERROR(VLOOKUP(D15,DB!A:G,7,0),"")</f>
        <v/>
      </c>
      <c r="K15" t="s">
        <v>39108</v>
      </c>
      <c r="L15" s="123" t="str">
        <f>IFERROR(VLOOKUP(D15,DB!A:I,9,0),"")</f>
        <v/>
      </c>
    </row>
    <row r="16" spans="1:15" s="61" customFormat="1" ht="15" customHeight="1">
      <c r="A16" s="129"/>
      <c r="B16" s="128" t="str">
        <f>IFERROR(VLOOKUP(D16,DB!A:K,11,0),"")</f>
        <v/>
      </c>
      <c r="C16" s="128"/>
      <c r="D16" s="56"/>
      <c r="E16" s="127"/>
      <c r="F16" s="126"/>
      <c r="G16" s="125">
        <f ca="1">IFERROR(NOW()-F16,"-")</f>
        <v>45991.531210995374</v>
      </c>
      <c r="H16" s="126"/>
      <c r="I16" s="128" t="str">
        <f>IFERROR(VLOOKUP(D16,DB!A:F,6,0),"")</f>
        <v/>
      </c>
      <c r="J16" s="128" t="str">
        <f>IFERROR(VLOOKUP(D16,DB!A:G,7,0),"")</f>
        <v/>
      </c>
      <c r="K16" s="124"/>
      <c r="L16" s="123" t="str">
        <f>IFERROR(VLOOKUP(D16,DB!A:I,9,0),"")</f>
        <v/>
      </c>
    </row>
    <row r="17" spans="1:12" s="61" customFormat="1" ht="15" customHeight="1">
      <c r="A17" s="129"/>
      <c r="B17" s="128" t="str">
        <f>IFERROR(VLOOKUP(D17,DB!A:K,11,0),"")</f>
        <v/>
      </c>
      <c r="C17" s="128"/>
      <c r="D17" s="56"/>
      <c r="E17" s="127"/>
      <c r="F17" s="126"/>
      <c r="G17" s="125">
        <f ca="1">IFERROR(NOW()-F17,"-")</f>
        <v>45991.531210995374</v>
      </c>
      <c r="H17" s="126"/>
      <c r="I17" s="128" t="str">
        <f>IFERROR(VLOOKUP(D17,DB!A:F,6,0),"")</f>
        <v/>
      </c>
      <c r="J17" s="128" t="str">
        <f>IFERROR(VLOOKUP(D17,DB!A:G,7,0),"")</f>
        <v/>
      </c>
      <c r="K17" s="124"/>
      <c r="L17" s="123" t="str">
        <f>IFERROR(VLOOKUP(D17,DB!A:I,9,0),"")</f>
        <v/>
      </c>
    </row>
    <row r="18" spans="1:12" s="61" customFormat="1" ht="15" customHeight="1">
      <c r="A18" s="129"/>
      <c r="B18" s="128" t="str">
        <f>IFERROR(VLOOKUP(D18,DB!A:K,11,0),"")</f>
        <v/>
      </c>
      <c r="C18" s="128"/>
      <c r="D18" s="56"/>
      <c r="E18" s="127"/>
      <c r="F18" s="126"/>
      <c r="G18" s="125">
        <f ca="1">IFERROR(NOW()-F18,"-")</f>
        <v>45991.531210995374</v>
      </c>
      <c r="H18" s="126"/>
      <c r="I18" s="128" t="str">
        <f>IFERROR(VLOOKUP(D18,DB!A:F,6,0),"")</f>
        <v/>
      </c>
      <c r="J18" s="128" t="str">
        <f>IFERROR(VLOOKUP(D18,DB!A:G,7,0),"")</f>
        <v/>
      </c>
      <c r="K18" s="124"/>
      <c r="L18" s="123" t="str">
        <f>IFERROR(VLOOKUP(D18,DB!A:I,9,0),"")</f>
        <v/>
      </c>
    </row>
    <row r="19" spans="1:12" s="61" customFormat="1" ht="15" customHeight="1">
      <c r="A19" s="129"/>
      <c r="B19" s="128" t="str">
        <f>IFERROR(VLOOKUP(D19,DB!A:K,11,0),"")</f>
        <v/>
      </c>
      <c r="C19" s="128"/>
      <c r="D19" s="56"/>
      <c r="E19" s="127"/>
      <c r="F19" s="126"/>
      <c r="G19" s="125">
        <f ca="1">IFERROR(NOW()-F19,"-")</f>
        <v>45991.531210995374</v>
      </c>
      <c r="H19" s="126"/>
      <c r="I19" s="128" t="str">
        <f>IFERROR(VLOOKUP(D19,DB!A:F,6,0),"")</f>
        <v/>
      </c>
      <c r="J19" s="128" t="str">
        <f>IFERROR(VLOOKUP(D19,DB!A:G,7,0),"")</f>
        <v/>
      </c>
      <c r="K19" s="124"/>
      <c r="L19" s="123" t="str">
        <f>IFERROR(VLOOKUP(D19,DB!A:I,9,0),"")</f>
        <v/>
      </c>
    </row>
    <row r="20" spans="1:12" s="61" customFormat="1" ht="15" customHeight="1">
      <c r="A20" s="129"/>
      <c r="B20" s="128" t="str">
        <f>IFERROR(VLOOKUP(D20,DB!A:K,11,0),"")</f>
        <v/>
      </c>
      <c r="C20" s="128"/>
      <c r="D20" s="56"/>
      <c r="E20" s="127"/>
      <c r="F20" s="126"/>
      <c r="G20" s="125">
        <f ca="1">IFERROR(NOW()-F20,"-")</f>
        <v>45991.531210995374</v>
      </c>
      <c r="H20" s="126"/>
      <c r="I20" s="128" t="str">
        <f>IFERROR(VLOOKUP(D20,DB!A:F,6,0),"")</f>
        <v/>
      </c>
      <c r="J20" s="128" t="str">
        <f>IFERROR(VLOOKUP(D20,DB!A:G,7,0),"")</f>
        <v/>
      </c>
      <c r="K20" s="124"/>
      <c r="L20" s="123" t="str">
        <f>IFERROR(VLOOKUP(D20,DB!A:I,9,0),"")</f>
        <v/>
      </c>
    </row>
    <row r="21" spans="1:12" s="61" customFormat="1" ht="15" customHeight="1">
      <c r="A21" s="129"/>
      <c r="B21" s="128" t="str">
        <f>IFERROR(VLOOKUP(D21,DB!A:K,11,0),"")</f>
        <v/>
      </c>
      <c r="C21" s="128"/>
      <c r="D21" s="56"/>
      <c r="E21" s="127"/>
      <c r="F21" s="126"/>
      <c r="G21" s="125">
        <f ca="1">IFERROR(NOW()-F21,"-")</f>
        <v>45991.531210995374</v>
      </c>
      <c r="H21" s="126"/>
      <c r="I21" s="128" t="str">
        <f>IFERROR(VLOOKUP(D21,DB!A:F,6,0),"")</f>
        <v/>
      </c>
      <c r="J21" s="128" t="str">
        <f>IFERROR(VLOOKUP(D21,DB!A:G,7,0),"")</f>
        <v/>
      </c>
      <c r="K21" s="124"/>
      <c r="L21" s="123" t="str">
        <f>IFERROR(VLOOKUP(D21,DB!A:I,9,0),"")</f>
        <v/>
      </c>
    </row>
    <row r="22" spans="1:12" s="61" customFormat="1" ht="15" customHeight="1">
      <c r="A22" s="129"/>
      <c r="B22" s="128" t="str">
        <f>IFERROR(VLOOKUP(D22,DB!A:K,11,0),"")</f>
        <v/>
      </c>
      <c r="C22" s="128"/>
      <c r="D22" s="56"/>
      <c r="E22" s="127"/>
      <c r="F22" s="126"/>
      <c r="G22" s="125">
        <f ca="1">IFERROR(NOW()-F22,"-")</f>
        <v>45991.531210995374</v>
      </c>
      <c r="H22" s="126"/>
      <c r="I22" s="128" t="str">
        <f>IFERROR(VLOOKUP(D22,DB!A:F,6,0),"")</f>
        <v/>
      </c>
      <c r="J22" s="128" t="str">
        <f>IFERROR(VLOOKUP(D22,DB!A:G,7,0),"")</f>
        <v/>
      </c>
      <c r="K22" s="124"/>
      <c r="L22" s="123" t="str">
        <f>IFERROR(VLOOKUP(D22,DB!A:I,9,0),"")</f>
        <v/>
      </c>
    </row>
    <row r="23" spans="1:12" s="61" customFormat="1" ht="15" customHeight="1">
      <c r="A23" s="129"/>
      <c r="B23" s="128" t="str">
        <f>IFERROR(VLOOKUP(D23,DB!A:K,11,0),"")</f>
        <v/>
      </c>
      <c r="C23" s="128"/>
      <c r="D23" s="56"/>
      <c r="E23" s="127"/>
      <c r="F23" s="126"/>
      <c r="G23" s="125">
        <f ca="1">IFERROR(NOW()-F23,"-")</f>
        <v>45991.531210995374</v>
      </c>
      <c r="H23" s="126"/>
      <c r="I23" s="128" t="str">
        <f>IFERROR(VLOOKUP(D23,DB!A:F,6,0),"")</f>
        <v/>
      </c>
      <c r="J23" s="128" t="str">
        <f>IFERROR(VLOOKUP(D23,DB!A:G,7,0),"")</f>
        <v/>
      </c>
      <c r="K23" s="124"/>
      <c r="L23" s="123" t="str">
        <f>IFERROR(VLOOKUP(D23,DB!A:I,9,0),"")</f>
        <v/>
      </c>
    </row>
    <row r="24" spans="1:12" s="61" customFormat="1" ht="15" customHeight="1">
      <c r="A24" s="129"/>
      <c r="B24" s="128" t="str">
        <f>IFERROR(VLOOKUP(D24,DB!A:K,11,0),"")</f>
        <v/>
      </c>
      <c r="C24" s="128"/>
      <c r="D24" s="56"/>
      <c r="E24" s="127"/>
      <c r="F24" s="126"/>
      <c r="G24" s="125">
        <f ca="1">IFERROR(NOW()-F24,"-")</f>
        <v>45991.531210995374</v>
      </c>
      <c r="H24" s="126"/>
      <c r="I24" s="128" t="str">
        <f>IFERROR(VLOOKUP(D24,DB!A:F,6,0),"")</f>
        <v/>
      </c>
      <c r="J24" s="128" t="str">
        <f>IFERROR(VLOOKUP(D24,DB!A:G,7,0),"")</f>
        <v/>
      </c>
      <c r="K24" s="124"/>
      <c r="L24" s="123" t="str">
        <f>IFERROR(VLOOKUP(D24,DB!A:I,9,0),"")</f>
        <v/>
      </c>
    </row>
    <row r="25" spans="1:12" s="61" customFormat="1" ht="15" customHeight="1">
      <c r="A25" s="129"/>
      <c r="B25" s="128" t="str">
        <f>IFERROR(VLOOKUP(D25,DB!A:K,11,0),"")</f>
        <v/>
      </c>
      <c r="C25" s="128"/>
      <c r="D25" s="56"/>
      <c r="E25" s="127"/>
      <c r="F25" s="126"/>
      <c r="G25" s="125">
        <f ca="1">IFERROR(NOW()-F25,"-")</f>
        <v>45991.531210995374</v>
      </c>
      <c r="H25" s="126"/>
      <c r="I25" s="128" t="str">
        <f>IFERROR(VLOOKUP(D25,DB!A:F,6,0),"")</f>
        <v/>
      </c>
      <c r="J25" s="128" t="str">
        <f>IFERROR(VLOOKUP(D25,DB!A:G,7,0),"")</f>
        <v/>
      </c>
      <c r="K25" s="124"/>
      <c r="L25" s="123" t="str">
        <f>IFERROR(VLOOKUP(D25,DB!A:I,9,0),"")</f>
        <v/>
      </c>
    </row>
    <row r="26" spans="1:12" s="61" customFormat="1" ht="15" customHeight="1">
      <c r="A26" s="129"/>
      <c r="B26" s="128" t="str">
        <f>IFERROR(VLOOKUP(D26,DB!A:K,11,0),"")</f>
        <v/>
      </c>
      <c r="C26" s="128"/>
      <c r="D26" s="56"/>
      <c r="E26" s="127"/>
      <c r="F26" s="126"/>
      <c r="G26" s="125">
        <f ca="1">IFERROR(NOW()-F26,"-")</f>
        <v>45991.531210995374</v>
      </c>
      <c r="H26" s="126"/>
      <c r="I26" s="128" t="str">
        <f>IFERROR(VLOOKUP(D26,DB!A:F,6,0),"")</f>
        <v/>
      </c>
      <c r="J26" s="128" t="str">
        <f>IFERROR(VLOOKUP(D26,DB!A:G,7,0),"")</f>
        <v/>
      </c>
      <c r="K26" s="124"/>
      <c r="L26" s="123" t="str">
        <f>IFERROR(VLOOKUP(D26,DB!A:I,9,0),"")</f>
        <v/>
      </c>
    </row>
    <row r="27" spans="1:12" s="61" customFormat="1" ht="15" customHeight="1">
      <c r="A27" s="129"/>
      <c r="B27" s="128" t="str">
        <f>IFERROR(VLOOKUP(D27,DB!A:K,11,0),"")</f>
        <v/>
      </c>
      <c r="C27" s="128"/>
      <c r="D27" s="56"/>
      <c r="E27" s="127"/>
      <c r="F27" s="126"/>
      <c r="G27" s="125">
        <f ca="1">IFERROR(NOW()-F27,"-")</f>
        <v>45991.531210995374</v>
      </c>
      <c r="H27" s="126"/>
      <c r="I27" s="128" t="str">
        <f>IFERROR(VLOOKUP(D27,DB!A:F,6,0),"")</f>
        <v/>
      </c>
      <c r="J27" s="128" t="str">
        <f>IFERROR(VLOOKUP(D27,DB!A:G,7,0),"")</f>
        <v/>
      </c>
      <c r="K27" s="124"/>
      <c r="L27" s="123" t="str">
        <f>IFERROR(VLOOKUP(D27,DB!A:I,9,0),"")</f>
        <v/>
      </c>
    </row>
    <row r="28" spans="1:12" s="61" customFormat="1" ht="15" customHeight="1">
      <c r="A28" s="129"/>
      <c r="B28" s="128" t="str">
        <f>IFERROR(VLOOKUP(D28,DB!A:K,11,0),"")</f>
        <v/>
      </c>
      <c r="C28" s="128"/>
      <c r="D28" s="56"/>
      <c r="E28" s="127"/>
      <c r="F28" s="126"/>
      <c r="G28" s="125">
        <f ca="1">IFERROR(NOW()-F28,"-")</f>
        <v>45991.531210995374</v>
      </c>
      <c r="H28" s="126"/>
      <c r="I28" s="128" t="str">
        <f>IFERROR(VLOOKUP(D28,DB!A:F,6,0),"")</f>
        <v/>
      </c>
      <c r="J28" s="128" t="str">
        <f>IFERROR(VLOOKUP(D28,DB!A:G,7,0),"")</f>
        <v/>
      </c>
      <c r="K28" s="124"/>
      <c r="L28" s="123" t="str">
        <f>IFERROR(VLOOKUP(D28,DB!A:I,9,0),"")</f>
        <v/>
      </c>
    </row>
    <row r="29" spans="1:12" s="61" customFormat="1" ht="15" customHeight="1">
      <c r="A29" s="129"/>
      <c r="B29" s="128" t="str">
        <f>IFERROR(VLOOKUP(D29,DB!A:K,11,0),"")</f>
        <v/>
      </c>
      <c r="C29" s="128"/>
      <c r="D29" s="56"/>
      <c r="E29" s="127"/>
      <c r="F29" s="126"/>
      <c r="G29" s="125">
        <f ca="1">IFERROR(NOW()-F29,"-")</f>
        <v>45991.531210995374</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45991.531210995374</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45991.531210995374</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45991.531210995374</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45991.531210995374</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45991.531210995374</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45991.531210995374</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45991.531210995374</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45991.531210995374</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45991.531210995374</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45991.531210995374</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45991.531210995374</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45991.531210995374</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45991.531210995374</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45991.531210995374</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45991.531210995374</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45991.531210995374</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45991.531210995374</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45991.531210995374</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45991.531210995374</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45991.531210995374</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45991.531210995374</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45991.531210995374</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45991.531210995374</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45991.531210995374</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45991.531210995374</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45991.531210995374</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45991.531210995374</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45991.531210995374</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45991.531210995374</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45991.531210995374</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45991.531210995374</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45991.531210995374</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45991.531210995374</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45991.531210995374</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45991.531210995374</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45991.531210995374</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45991.531210995374</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45991.531210995374</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45991.531210995374</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45991.531210995374</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45991.531210995374</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45991.531210995374</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45991.531210995374</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45991.531210995374</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45991.531210995374</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45991.531210995374</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45991.531210995374</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45991.531210995374</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45991.531210995374</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45991.531210995374</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45991.531210995374</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45991.531210995374</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45991.531210995374</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45991.531210995374</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45991.531210995374</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45991.531210995374</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45991.531210995374</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45991.531210995374</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45991.531210995374</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45991.531210995374</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45991.531210995374</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45991.531210995374</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45991.531210995374</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45991.531210995374</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45991.531210995374</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45991.531210995374</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45991.531210995374</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45991.531210995374</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45991.531210995374</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45991.531210995374</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45991.531210995374</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45991.531210995374</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45991.531210995374</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45991.531210995374</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45991.531210995374</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45991.531210995374</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45991.531210995374</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45991.531210995374</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45991.531210995374</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45991.531210995374</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45991.531210995374</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45991.531210995374</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45991.531210995374</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45991.531210995374</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45991.531210995374</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45991.531210995374</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45991.531210995374</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45991.531210995374</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45991.531210995374</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45991.531210995374</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45991.531210995374</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45991.531210995374</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45991.531210995374</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45991.531210995374</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45991.531210995374</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45991.531210995374</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45991.531210995374</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45991.531210995374</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45991.531210995374</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45991.531210995374</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45991.531210995374</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45991.531210995374</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45991.531210995374</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45991.531210995374</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45991.531210995374</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45991.531210995374</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45991.531210995374</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45991.531210995374</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45991.531210995374</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45991.531210995374</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45991.531210995374</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45991.531210995374</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45991.531210995374</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45991.531210995374</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45991.531210995374</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45991.531210995374</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45991.531210995374</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45991.531210995374</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45991.531210995374</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45991.531210995374</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45991.531210995374</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45991.531210995374</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45991.531210995374</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45991.531210995374</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45991.531210995374</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45991.531210995374</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45991.531210995374</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45991.531210995374</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45991.531210995374</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45991.531210995374</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45991.531210995374</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45991.531210995374</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45991.531210995374</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45991.531210995374</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45991.531210995374</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45991.531210995374</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45991.531210995374</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45991.531210995374</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45991.531210995374</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45991.531210995374</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45991.531210995374</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45991.531210995374</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45991.531210995374</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45991.531210995374</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45991.531210995374</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45991.531210995374</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45991.531210995374</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45991.531210995374</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45991.531210995374</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45991.531210995374</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45991.531210995374</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45991.531210995374</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45991.531210995374</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45991.531210995374</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45991.531210995374</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45991.531210995374</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45991.531210995374</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45991.531210995374</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45991.531210995374</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45991.531210995374</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45991.531210995374</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45991.531210995374</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45991.531210995374</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45991.531210995374</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45991.531210995374</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45991.531210995374</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45991.531210995374</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45991.531210995374</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45991.531210995374</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45991.531210995374</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45991.531210995374</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45991.531210995374</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45991.531210995374</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45991.531210995374</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45991.531210995374</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45991.531210995374</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45991.531210995374</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45991.531210995374</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45991.531210995374</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45991.531210995374</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45991.531210995374</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45991.531210995374</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45991.531210995374</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45991.531210995374</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45991.531210995374</v>
      </c>
      <c r="H214" s="126"/>
      <c r="I214" s="128" t="str">
        <f>IFERROR(VLOOKUP(D214,DB!A:F,6,0),"")</f>
        <v/>
      </c>
      <c r="J214" s="128" t="str">
        <f>IFERROR(VLOOKUP(D214,DB!A:G,7,0),"")</f>
        <v/>
      </c>
      <c r="K214" s="124"/>
      <c r="L214" s="123" t="str">
        <f>IFERROR(VLOOKUP(D214,DB!A:I,9,0),"")</f>
        <v/>
      </c>
    </row>
    <row r="215" spans="1:12" ht="15" customHeight="1">
      <c r="A215" s="129"/>
      <c r="B215" s="128" t="str">
        <f>IFERROR(VLOOKUP(D215,DB!A:K,11,0),"")</f>
        <v/>
      </c>
      <c r="C215" s="128"/>
      <c r="D215" s="56"/>
      <c r="E215" s="127"/>
      <c r="F215" s="126"/>
      <c r="G215" s="125">
        <f ca="1">IFERROR(NOW()-F215,"-")</f>
        <v>45991.531210995374</v>
      </c>
      <c r="H215" s="126"/>
      <c r="I215" s="128" t="str">
        <f>IFERROR(VLOOKUP(D215,DB!A:F,6,0),"")</f>
        <v/>
      </c>
      <c r="J215" s="128" t="str">
        <f>IFERROR(VLOOKUP(D215,DB!A:G,7,0),"")</f>
        <v/>
      </c>
      <c r="K215" s="124"/>
      <c r="L215" s="123" t="str">
        <f>IFERROR(VLOOKUP(D215,DB!A:I,9,0),"")</f>
        <v/>
      </c>
    </row>
    <row r="216" spans="1:12" ht="15" customHeight="1">
      <c r="A216" s="129"/>
      <c r="B216" s="128" t="str">
        <f>IFERROR(VLOOKUP(D216,DB!A:K,11,0),"")</f>
        <v/>
      </c>
      <c r="C216" s="128"/>
      <c r="D216" s="56"/>
      <c r="E216" s="127"/>
      <c r="F216" s="126"/>
      <c r="G216" s="125">
        <f ca="1">IFERROR(NOW()-F216,"-")</f>
        <v>45991.531210995374</v>
      </c>
      <c r="H216" s="126"/>
      <c r="I216" s="128" t="str">
        <f>IFERROR(VLOOKUP(D216,DB!A:F,6,0),"")</f>
        <v/>
      </c>
      <c r="J216" s="128" t="str">
        <f>IFERROR(VLOOKUP(D216,DB!A:G,7,0),"")</f>
        <v/>
      </c>
      <c r="K216" s="124"/>
      <c r="L216" s="123" t="str">
        <f>IFERROR(VLOOKUP(D216,DB!A:I,9,0),"")</f>
        <v/>
      </c>
    </row>
    <row r="217" spans="1:12" ht="15" customHeight="1">
      <c r="A217" s="129"/>
      <c r="B217" s="128" t="str">
        <f>IFERROR(VLOOKUP(D217,DB!A:K,11,0),"")</f>
        <v/>
      </c>
      <c r="C217" s="128"/>
      <c r="D217" s="56"/>
      <c r="E217" s="127"/>
      <c r="F217" s="126"/>
      <c r="G217" s="125">
        <f ca="1">IFERROR(NOW()-F217,"-")</f>
        <v>45991.531210995374</v>
      </c>
      <c r="H217" s="126"/>
      <c r="I217" s="128" t="str">
        <f>IFERROR(VLOOKUP(D217,DB!A:F,6,0),"")</f>
        <v/>
      </c>
      <c r="J217" s="128" t="str">
        <f>IFERROR(VLOOKUP(D217,DB!A:G,7,0),"")</f>
        <v/>
      </c>
      <c r="K217" s="124"/>
      <c r="L217" s="123" t="str">
        <f>IFERROR(VLOOKUP(D217,DB!A:I,9,0),"")</f>
        <v/>
      </c>
    </row>
    <row r="218" spans="1:12" ht="15" customHeight="1">
      <c r="A218" s="129"/>
      <c r="B218" s="128" t="str">
        <f>IFERROR(VLOOKUP(D218,DB!A:K,11,0),"")</f>
        <v/>
      </c>
      <c r="C218" s="128"/>
      <c r="D218" s="56"/>
      <c r="E218" s="127"/>
      <c r="F218" s="126"/>
      <c r="G218" s="125">
        <f ca="1">IFERROR(NOW()-F218,"-")</f>
        <v>45991.531210995374</v>
      </c>
      <c r="H218" s="126"/>
      <c r="I218" s="128" t="str">
        <f>IFERROR(VLOOKUP(D218,DB!A:F,6,0),"")</f>
        <v/>
      </c>
      <c r="J218" s="128" t="str">
        <f>IFERROR(VLOOKUP(D218,DB!A:G,7,0),"")</f>
        <v/>
      </c>
      <c r="K218" s="124"/>
      <c r="L218" s="123" t="str">
        <f>IFERROR(VLOOKUP(D218,DB!A:I,9,0),"")</f>
        <v/>
      </c>
    </row>
    <row r="219" spans="1:12" ht="15" customHeight="1">
      <c r="A219" s="129"/>
      <c r="B219" s="128" t="str">
        <f>IFERROR(VLOOKUP(D219,DB!A:K,11,0),"")</f>
        <v/>
      </c>
      <c r="C219" s="128"/>
      <c r="D219" s="56"/>
      <c r="E219" s="127"/>
      <c r="F219" s="126"/>
      <c r="G219" s="125">
        <f ca="1">IFERROR(NOW()-F219,"-")</f>
        <v>45991.531210995374</v>
      </c>
      <c r="H219" s="126"/>
      <c r="I219" s="128" t="str">
        <f>IFERROR(VLOOKUP(D219,DB!A:F,6,0),"")</f>
        <v/>
      </c>
      <c r="J219" s="128" t="str">
        <f>IFERROR(VLOOKUP(D219,DB!A:G,7,0),"")</f>
        <v/>
      </c>
      <c r="K219" s="124"/>
      <c r="L219" s="123" t="str">
        <f>IFERROR(VLOOKUP(D219,DB!A:I,9,0),"")</f>
        <v/>
      </c>
    </row>
    <row r="220" spans="1:12" ht="15" customHeight="1">
      <c r="A220" s="129"/>
      <c r="B220" s="128" t="str">
        <f>IFERROR(VLOOKUP(D220,DB!A:K,11,0),"")</f>
        <v/>
      </c>
      <c r="C220" s="128"/>
      <c r="D220" s="56"/>
      <c r="E220" s="127"/>
      <c r="F220" s="126"/>
      <c r="G220" s="125">
        <f ca="1">IFERROR(NOW()-F220,"-")</f>
        <v>45991.531210995374</v>
      </c>
      <c r="H220" s="126"/>
      <c r="I220" s="128" t="str">
        <f>IFERROR(VLOOKUP(D220,DB!A:F,6,0),"")</f>
        <v/>
      </c>
      <c r="J220" s="128" t="str">
        <f>IFERROR(VLOOKUP(D220,DB!A:G,7,0),"")</f>
        <v/>
      </c>
      <c r="K220" s="124"/>
      <c r="L220" s="123" t="str">
        <f>IFERROR(VLOOKUP(D220,DB!A:I,9,0),"")</f>
        <v/>
      </c>
    </row>
    <row r="221" spans="1:12" ht="15" customHeight="1">
      <c r="A221" s="129"/>
      <c r="B221" s="128" t="str">
        <f>IFERROR(VLOOKUP(D221,DB!A:K,11,0),"")</f>
        <v/>
      </c>
      <c r="C221" s="128"/>
      <c r="D221" s="56"/>
      <c r="E221" s="127"/>
      <c r="F221" s="126"/>
      <c r="G221" s="125">
        <f ca="1">IFERROR(NOW()-F221,"-")</f>
        <v>45991.531210995374</v>
      </c>
      <c r="H221" s="126"/>
      <c r="I221" s="128" t="str">
        <f>IFERROR(VLOOKUP(D221,DB!A:F,6,0),"")</f>
        <v/>
      </c>
      <c r="J221" s="128" t="str">
        <f>IFERROR(VLOOKUP(D221,DB!A:G,7,0),"")</f>
        <v/>
      </c>
      <c r="K221" s="124"/>
      <c r="L221" s="123" t="str">
        <f>IFERROR(VLOOKUP(D221,DB!A:I,9,0),"")</f>
        <v/>
      </c>
    </row>
    <row r="222" spans="1:12" ht="15" customHeight="1">
      <c r="A222" s="129"/>
      <c r="B222" s="128" t="str">
        <f>IFERROR(VLOOKUP(D222,DB!A:K,11,0),"")</f>
        <v/>
      </c>
      <c r="C222" s="128"/>
      <c r="D222" s="56"/>
      <c r="E222" s="127"/>
      <c r="F222" s="126"/>
      <c r="G222" s="125">
        <f ca="1">IFERROR(NOW()-F222,"-")</f>
        <v>45991.531210995374</v>
      </c>
      <c r="H222" s="126"/>
      <c r="I222" s="128" t="str">
        <f>IFERROR(VLOOKUP(D222,DB!A:F,6,0),"")</f>
        <v/>
      </c>
      <c r="J222" s="128" t="str">
        <f>IFERROR(VLOOKUP(D222,DB!A:G,7,0),"")</f>
        <v/>
      </c>
      <c r="K222" s="124"/>
      <c r="L222" s="123" t="str">
        <f>IFERROR(VLOOKUP(D222,DB!A:I,9,0),"")</f>
        <v/>
      </c>
    </row>
    <row r="223" spans="1:12" ht="15" customHeight="1">
      <c r="A223" s="129"/>
      <c r="B223" s="128" t="str">
        <f>IFERROR(VLOOKUP(D223,DB!A:K,11,0),"")</f>
        <v/>
      </c>
      <c r="C223" s="128"/>
      <c r="D223" s="56"/>
      <c r="E223" s="127"/>
      <c r="F223" s="126"/>
      <c r="G223" s="125">
        <f ca="1">IFERROR(NOW()-F223,"-")</f>
        <v>45991.531210995374</v>
      </c>
      <c r="H223" s="126"/>
      <c r="I223" s="128" t="str">
        <f>IFERROR(VLOOKUP(D223,DB!A:F,6,0),"")</f>
        <v/>
      </c>
      <c r="J223" s="128" t="str">
        <f>IFERROR(VLOOKUP(D223,DB!A:G,7,0),"")</f>
        <v/>
      </c>
      <c r="K223" s="124"/>
      <c r="L223" s="123" t="str">
        <f>IFERROR(VLOOKUP(D223,DB!A:I,9,0),"")</f>
        <v/>
      </c>
    </row>
    <row r="224" spans="1:12" ht="15" customHeight="1">
      <c r="A224" s="129"/>
      <c r="B224" s="128" t="str">
        <f>IFERROR(VLOOKUP(D224,DB!A:K,11,0),"")</f>
        <v/>
      </c>
      <c r="C224" s="128"/>
      <c r="D224" s="56"/>
      <c r="E224" s="127"/>
      <c r="F224" s="126"/>
      <c r="G224" s="125">
        <f ca="1">IFERROR(NOW()-F224,"-")</f>
        <v>45991.531210995374</v>
      </c>
      <c r="H224" s="126"/>
      <c r="I224" s="128" t="str">
        <f>IFERROR(VLOOKUP(D224,DB!A:F,6,0),"")</f>
        <v/>
      </c>
      <c r="J224" s="128" t="str">
        <f>IFERROR(VLOOKUP(D224,DB!A:G,7,0),"")</f>
        <v/>
      </c>
      <c r="K224" s="124"/>
      <c r="L224" s="123" t="str">
        <f>IFERROR(VLOOKUP(D224,DB!A:I,9,0),"")</f>
        <v/>
      </c>
    </row>
    <row r="225" spans="1:12" ht="15" customHeight="1">
      <c r="A225" s="129"/>
      <c r="B225" s="128" t="str">
        <f>IFERROR(VLOOKUP(D225,DB!A:K,11,0),"")</f>
        <v/>
      </c>
      <c r="C225" s="128"/>
      <c r="D225" s="56"/>
      <c r="E225" s="127"/>
      <c r="F225" s="126"/>
      <c r="G225" s="125">
        <f ca="1">IFERROR(NOW()-F225,"-")</f>
        <v>45991.531210995374</v>
      </c>
      <c r="H225" s="126"/>
      <c r="I225" s="128" t="str">
        <f>IFERROR(VLOOKUP(D225,DB!A:F,6,0),"")</f>
        <v/>
      </c>
      <c r="J225" s="128" t="str">
        <f>IFERROR(VLOOKUP(D225,DB!A:G,7,0),"")</f>
        <v/>
      </c>
      <c r="K225" s="124"/>
      <c r="L225" s="123" t="str">
        <f>IFERROR(VLOOKUP(D225,DB!A:I,9,0),"")</f>
        <v/>
      </c>
    </row>
    <row r="226" spans="1:12" ht="15" customHeight="1">
      <c r="A226" s="129"/>
      <c r="B226" s="128" t="str">
        <f>IFERROR(VLOOKUP(D226,DB!A:K,11,0),"")</f>
        <v/>
      </c>
      <c r="C226" s="128"/>
      <c r="D226" s="56"/>
      <c r="E226" s="127"/>
      <c r="F226" s="126"/>
      <c r="G226" s="125">
        <f ca="1">IFERROR(NOW()-F226,"-")</f>
        <v>45991.531210995374</v>
      </c>
      <c r="H226" s="126"/>
      <c r="I226" s="128" t="str">
        <f>IFERROR(VLOOKUP(D226,DB!A:F,6,0),"")</f>
        <v/>
      </c>
      <c r="J226" s="128" t="str">
        <f>IFERROR(VLOOKUP(D226,DB!A:G,7,0),"")</f>
        <v/>
      </c>
      <c r="K226" s="124"/>
      <c r="L226" s="123" t="str">
        <f>IFERROR(VLOOKUP(D226,DB!A:I,9,0),"")</f>
        <v/>
      </c>
    </row>
    <row r="227" spans="1:12" ht="15" customHeight="1">
      <c r="A227" s="129"/>
      <c r="B227" s="128" t="str">
        <f>IFERROR(VLOOKUP(D227,DB!A:K,11,0),"")</f>
        <v/>
      </c>
      <c r="C227" s="128"/>
      <c r="D227" s="56"/>
      <c r="E227" s="127"/>
      <c r="F227" s="126"/>
      <c r="G227" s="125">
        <f ca="1">IFERROR(NOW()-F227,"-")</f>
        <v>45991.531210995374</v>
      </c>
      <c r="H227" s="126"/>
      <c r="I227" s="128" t="str">
        <f>IFERROR(VLOOKUP(D227,DB!A:F,6,0),"")</f>
        <v/>
      </c>
      <c r="J227" s="128" t="str">
        <f>IFERROR(VLOOKUP(D227,DB!A:G,7,0),"")</f>
        <v/>
      </c>
      <c r="K227" s="124"/>
      <c r="L227" s="123" t="str">
        <f>IFERROR(VLOOKUP(D227,DB!A:I,9,0),"")</f>
        <v/>
      </c>
    </row>
    <row r="228" spans="1:12" ht="15" customHeight="1">
      <c r="A228" s="129"/>
      <c r="B228" s="128" t="str">
        <f>IFERROR(VLOOKUP(D228,DB!A:K,11,0),"")</f>
        <v/>
      </c>
      <c r="C228" s="128"/>
      <c r="D228" s="56"/>
      <c r="E228" s="127"/>
      <c r="F228" s="126"/>
      <c r="G228" s="125">
        <f ca="1">IFERROR(NOW()-F228,"-")</f>
        <v>45991.531210995374</v>
      </c>
      <c r="H228" s="126"/>
      <c r="I228" s="128" t="str">
        <f>IFERROR(VLOOKUP(D228,DB!A:F,6,0),"")</f>
        <v/>
      </c>
      <c r="J228" s="128" t="str">
        <f>IFERROR(VLOOKUP(D228,DB!A:G,7,0),"")</f>
        <v/>
      </c>
      <c r="K228" s="124"/>
      <c r="L228" s="123" t="str">
        <f>IFERROR(VLOOKUP(D228,DB!A:I,9,0),"")</f>
        <v/>
      </c>
    </row>
    <row r="229" spans="1:12" ht="15" customHeight="1">
      <c r="A229" s="129"/>
      <c r="B229" s="128" t="str">
        <f>IFERROR(VLOOKUP(D229,DB!A:K,11,0),"")</f>
        <v/>
      </c>
      <c r="C229" s="128"/>
      <c r="D229" s="56"/>
      <c r="E229" s="127"/>
      <c r="F229" s="126"/>
      <c r="G229" s="125">
        <f ca="1">IFERROR(NOW()-F229,"-")</f>
        <v>45991.531210995374</v>
      </c>
      <c r="H229" s="126"/>
      <c r="I229" s="128" t="str">
        <f>IFERROR(VLOOKUP(D229,DB!A:F,6,0),"")</f>
        <v/>
      </c>
      <c r="J229" s="128" t="str">
        <f>IFERROR(VLOOKUP(D229,DB!A:G,7,0),"")</f>
        <v/>
      </c>
      <c r="K229" s="124"/>
      <c r="L229" s="123" t="str">
        <f>IFERROR(VLOOKUP(D229,DB!A:I,9,0),"")</f>
        <v/>
      </c>
    </row>
    <row r="230" spans="1:12" ht="15" customHeight="1">
      <c r="A230" s="129"/>
      <c r="B230" s="128" t="str">
        <f>IFERROR(VLOOKUP(D230,DB!A:K,11,0),"")</f>
        <v/>
      </c>
      <c r="C230" s="128"/>
      <c r="D230" s="56"/>
      <c r="E230" s="127"/>
      <c r="F230" s="126"/>
      <c r="G230" s="125">
        <f ca="1">IFERROR(NOW()-F230,"-")</f>
        <v>45991.531210995374</v>
      </c>
      <c r="H230" s="126"/>
      <c r="I230" s="128" t="str">
        <f>IFERROR(VLOOKUP(D230,DB!A:F,6,0),"")</f>
        <v/>
      </c>
      <c r="J230" s="128" t="str">
        <f>IFERROR(VLOOKUP(D230,DB!A:G,7,0),"")</f>
        <v/>
      </c>
      <c r="K230" s="124"/>
      <c r="L230" s="123" t="str">
        <f>IFERROR(VLOOKUP(D230,DB!A:I,9,0),"")</f>
        <v/>
      </c>
    </row>
    <row r="231" spans="1:12" ht="15" customHeight="1">
      <c r="A231" s="129"/>
      <c r="B231" s="128" t="str">
        <f>IFERROR(VLOOKUP(D231,DB!A:K,11,0),"")</f>
        <v/>
      </c>
      <c r="C231" s="128"/>
      <c r="D231" s="56"/>
      <c r="E231" s="127"/>
      <c r="F231" s="126"/>
      <c r="G231" s="125">
        <f ca="1">IFERROR(NOW()-F231,"-")</f>
        <v>45991.531210995374</v>
      </c>
      <c r="H231" s="126"/>
      <c r="I231" s="128" t="str">
        <f>IFERROR(VLOOKUP(D231,DB!A:F,6,0),"")</f>
        <v/>
      </c>
      <c r="J231" s="128" t="str">
        <f>IFERROR(VLOOKUP(D231,DB!A:G,7,0),"")</f>
        <v/>
      </c>
      <c r="K231" s="124"/>
      <c r="L231" s="123" t="str">
        <f>IFERROR(VLOOKUP(D231,DB!A:I,9,0),"")</f>
        <v/>
      </c>
    </row>
    <row r="232" spans="1:12" ht="15" customHeight="1">
      <c r="A232" s="129"/>
      <c r="B232" s="128" t="str">
        <f>IFERROR(VLOOKUP(D232,DB!A:K,11,0),"")</f>
        <v/>
      </c>
      <c r="C232" s="128"/>
      <c r="D232" s="56"/>
      <c r="E232" s="127"/>
      <c r="F232" s="126"/>
      <c r="G232" s="125">
        <f ca="1">IFERROR(NOW()-F232,"-")</f>
        <v>45991.531210995374</v>
      </c>
      <c r="H232" s="126"/>
      <c r="I232" s="128" t="str">
        <f>IFERROR(VLOOKUP(D232,DB!A:F,6,0),"")</f>
        <v/>
      </c>
      <c r="J232" s="128" t="str">
        <f>IFERROR(VLOOKUP(D232,DB!A:G,7,0),"")</f>
        <v/>
      </c>
      <c r="K232" s="124"/>
      <c r="L232" s="123" t="str">
        <f>IFERROR(VLOOKUP(D232,DB!A:I,9,0),"")</f>
        <v/>
      </c>
    </row>
  </sheetData>
  <customSheetViews>
    <customSheetView guid="{F6042A99-DD27-4453-835D-0834D95730CC}" filter="1" showAutoFilter="1">
      <pageMargins left="0" right="0" top="0" bottom="0" header="0" footer="0"/>
      <autoFilter ref="B1:M1" xr:uid="{C0A7A25A-B210-4746-8D97-81F27E02F7F1}"/>
    </customSheetView>
  </customSheetViews>
  <dataValidations count="2">
    <dataValidation allowBlank="1" showInputMessage="1" showErrorMessage="1" sqref="E1" xr:uid="{5DBA255D-CDD9-49FB-AD3C-AF70AB4EE696}"/>
    <dataValidation type="list" allowBlank="1" showInputMessage="1" showErrorMessage="1" sqref="E2:E23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3"/>
  <sheetViews>
    <sheetView workbookViewId="0">
      <pane ySplit="1" topLeftCell="A2" activePane="bottomLeft" state="frozen"/>
      <selection pane="bottomLeft" activeCell="K6" sqref="K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39109</v>
      </c>
      <c r="N1" s="84" t="s">
        <v>39110</v>
      </c>
      <c r="O1" s="84" t="s">
        <v>39111</v>
      </c>
      <c r="P1" s="84" t="s">
        <v>39112</v>
      </c>
      <c r="Q1" s="84" t="s">
        <v>39113</v>
      </c>
      <c r="R1" s="84" t="s">
        <v>39114</v>
      </c>
      <c r="S1" s="84" t="s">
        <v>39115</v>
      </c>
      <c r="T1" s="84" t="s">
        <v>39116</v>
      </c>
      <c r="U1" s="84" t="s">
        <v>39117</v>
      </c>
      <c r="V1" s="84" t="s">
        <v>39118</v>
      </c>
      <c r="W1" s="84" t="s">
        <v>39119</v>
      </c>
      <c r="X1" s="84" t="s">
        <v>39120</v>
      </c>
      <c r="Y1" s="84" t="s">
        <v>39121</v>
      </c>
      <c r="Z1" s="84" t="s">
        <v>39122</v>
      </c>
      <c r="AA1" s="84" t="s">
        <v>39123</v>
      </c>
      <c r="AB1" s="84" t="s">
        <v>39124</v>
      </c>
      <c r="AC1" s="84" t="s">
        <v>39125</v>
      </c>
      <c r="AD1" s="84" t="s">
        <v>39126</v>
      </c>
      <c r="AE1" s="84" t="s">
        <v>39127</v>
      </c>
      <c r="AF1" s="84" t="s">
        <v>39128</v>
      </c>
      <c r="AG1" s="84" t="s">
        <v>39129</v>
      </c>
      <c r="AH1" s="84" t="s">
        <v>39130</v>
      </c>
      <c r="AI1" s="84" t="s">
        <v>39131</v>
      </c>
      <c r="AJ1" s="84" t="s">
        <v>39132</v>
      </c>
      <c r="AK1" s="84" t="s">
        <v>39133</v>
      </c>
      <c r="AL1" s="84" t="s">
        <v>39134</v>
      </c>
      <c r="AM1" s="84" t="s">
        <v>39135</v>
      </c>
      <c r="AN1" s="84" t="s">
        <v>39136</v>
      </c>
      <c r="AO1" s="84" t="s">
        <v>39137</v>
      </c>
      <c r="AP1" s="84" t="s">
        <v>39138</v>
      </c>
      <c r="AQ1" s="84" t="s">
        <v>39139</v>
      </c>
      <c r="AR1" s="84" t="s">
        <v>39140</v>
      </c>
      <c r="AS1" s="84" t="s">
        <v>39141</v>
      </c>
      <c r="AT1" s="84" t="s">
        <v>39142</v>
      </c>
      <c r="AU1" s="84" t="s">
        <v>39143</v>
      </c>
      <c r="AV1" s="84" t="s">
        <v>39144</v>
      </c>
      <c r="AW1" s="84" t="s">
        <v>39145</v>
      </c>
      <c r="AX1" s="84" t="s">
        <v>39146</v>
      </c>
      <c r="AY1" s="84" t="s">
        <v>39147</v>
      </c>
      <c r="AZ1" s="84" t="s">
        <v>39148</v>
      </c>
      <c r="BA1" s="84" t="s">
        <v>39149</v>
      </c>
      <c r="BB1" s="84" t="s">
        <v>39150</v>
      </c>
      <c r="BC1" s="84" t="s">
        <v>39151</v>
      </c>
      <c r="BD1" s="84" t="s">
        <v>39152</v>
      </c>
      <c r="BE1" s="84" t="s">
        <v>39153</v>
      </c>
      <c r="BF1" s="84" t="s">
        <v>39154</v>
      </c>
      <c r="BG1" s="84" t="s">
        <v>39155</v>
      </c>
      <c r="BH1" s="84" t="s">
        <v>39156</v>
      </c>
      <c r="BI1" s="84" t="s">
        <v>39157</v>
      </c>
      <c r="BJ1" s="84" t="s">
        <v>39158</v>
      </c>
      <c r="BK1" s="84" t="s">
        <v>39159</v>
      </c>
      <c r="BL1" s="84" t="s">
        <v>39160</v>
      </c>
      <c r="BM1" s="84" t="s">
        <v>39161</v>
      </c>
      <c r="BN1" s="84" t="s">
        <v>39162</v>
      </c>
      <c r="BO1" s="84" t="s">
        <v>39163</v>
      </c>
      <c r="BP1" s="84" t="s">
        <v>39164</v>
      </c>
      <c r="BQ1" s="84" t="s">
        <v>39165</v>
      </c>
      <c r="BR1" s="84" t="s">
        <v>39166</v>
      </c>
      <c r="BS1" s="84" t="s">
        <v>39167</v>
      </c>
      <c r="BT1" s="84" t="s">
        <v>39168</v>
      </c>
      <c r="BU1" s="84" t="s">
        <v>39169</v>
      </c>
      <c r="BV1" s="84" t="s">
        <v>39170</v>
      </c>
      <c r="BW1" s="84" t="s">
        <v>39171</v>
      </c>
      <c r="BX1" s="84" t="s">
        <v>39172</v>
      </c>
      <c r="BY1" s="84" t="s">
        <v>39173</v>
      </c>
      <c r="BZ1" s="84" t="s">
        <v>39174</v>
      </c>
      <c r="CA1" s="84" t="s">
        <v>39175</v>
      </c>
      <c r="CB1" s="84" t="s">
        <v>39176</v>
      </c>
      <c r="CC1" s="84" t="s">
        <v>39177</v>
      </c>
      <c r="CD1" s="84" t="s">
        <v>39178</v>
      </c>
      <c r="CE1" s="84" t="s">
        <v>39179</v>
      </c>
      <c r="CF1" s="84" t="s">
        <v>39180</v>
      </c>
      <c r="CG1" s="84" t="s">
        <v>39181</v>
      </c>
      <c r="CH1" s="84" t="s">
        <v>39182</v>
      </c>
      <c r="CI1" s="84" t="s">
        <v>39183</v>
      </c>
      <c r="CJ1" s="84" t="s">
        <v>39184</v>
      </c>
    </row>
    <row r="2" spans="1:88" s="115" customFormat="1" ht="31.5" customHeight="1">
      <c r="A2" s="58" t="s">
        <v>39185</v>
      </c>
      <c r="B2" s="58" t="s">
        <v>27</v>
      </c>
      <c r="C2" s="58">
        <v>1</v>
      </c>
      <c r="D2" s="58" t="s">
        <v>19608</v>
      </c>
      <c r="E2" s="81" t="s">
        <v>39186</v>
      </c>
      <c r="F2" s="71">
        <v>45322.056979166664</v>
      </c>
      <c r="G2" s="72" t="s">
        <v>39187</v>
      </c>
      <c r="H2" s="83">
        <v>45322.050729166665</v>
      </c>
      <c r="I2" s="58" t="s">
        <v>88</v>
      </c>
      <c r="J2" s="58" t="s">
        <v>65</v>
      </c>
      <c r="K2" s="82" t="s">
        <v>39188</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39189</v>
      </c>
      <c r="B3" s="58" t="str">
        <f>IFERROR(VLOOKUP(D3,DB!A:K,11,0),"")</f>
        <v>R2</v>
      </c>
      <c r="C3" s="58">
        <v>1</v>
      </c>
      <c r="D3" s="58" t="s">
        <v>25669</v>
      </c>
      <c r="E3" s="81" t="s">
        <v>39106</v>
      </c>
      <c r="F3" s="71">
        <v>45824.999837962961</v>
      </c>
      <c r="G3" s="72">
        <f t="shared" ref="G3" ca="1" si="0">IFERROR(NOW()-F3,"-")</f>
        <v>166.53137303241238</v>
      </c>
      <c r="H3" s="71">
        <v>45824.993587962963</v>
      </c>
      <c r="I3" s="58" t="str">
        <f>IFERROR(VLOOKUP(D3,DB!A:F,6,0),"")</f>
        <v>Generator-SG</v>
      </c>
      <c r="J3" s="58" t="str">
        <f>IFERROR(VLOOKUP(D3,DB!A:G,7,0),"")</f>
        <v>Good</v>
      </c>
      <c r="K3" s="82" t="s">
        <v>39190</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39191</v>
      </c>
      <c r="B4" s="18" t="str">
        <f>IFERROR(VLOOKUP(D4,DB!A:K,11,0),"")</f>
        <v>R2</v>
      </c>
      <c r="C4" s="18">
        <v>1</v>
      </c>
      <c r="D4" s="18" t="s">
        <v>17800</v>
      </c>
      <c r="E4" s="81" t="s">
        <v>39106</v>
      </c>
      <c r="F4" s="100">
        <v>45984.387418981481</v>
      </c>
      <c r="G4" s="101">
        <f ca="1">IFERROR(NOW()-F4,"-")</f>
        <v>7.1437920138923801</v>
      </c>
      <c r="H4" s="100">
        <v>45984.381168981483</v>
      </c>
      <c r="I4" s="18" t="str">
        <f>IFERROR(VLOOKUP(D4,DB!A:F,6,0),"")</f>
        <v>SCECO</v>
      </c>
      <c r="J4" s="18" t="str">
        <f>IFERROR(VLOOKUP(D4,DB!A:G,7,0),"")</f>
        <v>Vandalized</v>
      </c>
      <c r="K4" s="19" t="s">
        <v>39192</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45991.531210995374</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45991.531210995374</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45991.531210995374</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45991.531210995374</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45991.531210995374</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45991.531210995374</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45991.531210995374</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45991.531210995374</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45991.531210995374</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45991.531210995374</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45991.531210995374</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45991.531210995374</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45991.531210995374</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45991.531210995374</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45991.531210995374</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45991.531210995374</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45991.531210995374</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45991.531210995374</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45991.531210995374</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45991.531210995374</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45991.531210995374</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45991.531210995374</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45991.531210995374</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45991.531210995374</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45991.531210995374</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45991.531210995374</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45991.531210995374</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45991.531210995374</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45991.531210995374</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45991.531210995374</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45991.531210995374</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45991.531210995374</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45991.531210995374</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45991.531210995374</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45991.531210995374</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45991.531210995374</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45991.531210995374</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45991.531210995374</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45991.531210995374</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45991.531210995374</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45991.531210995374</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45991.531210995374</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45991.531210995374</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45991.531210995374</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45991.531210995374</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45991.531210995374</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45991.531210995374</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45991.531210995374</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45991.531210995374</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45991.531210995374</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45991.531210995374</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45991.531210995374</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45991.531210995374</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45991.531210995374</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45991.531210995374</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45991.531210995374</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45991.531210995374</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45991.531210995374</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45991.531210995374</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45991.531210995374</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45991.531210995374</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45991.531210995374</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45991.531210995374</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45991.531210995374</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45991.531210995374</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45991.531210995374</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45991.531210995374</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45991.531210995374</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45991.531210995374</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sheetData>
  <dataValidations count="2">
    <dataValidation allowBlank="1" showInputMessage="1" showErrorMessage="1" sqref="E1" xr:uid="{4D935161-CDD3-4592-B877-3FB59C99E142}"/>
    <dataValidation type="list" allowBlank="1" showInputMessage="1" showErrorMessage="1" sqref="E3:E7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1"/>
  <sheetViews>
    <sheetView workbookViewId="0">
      <selection activeCell="K5" sqref="K5"/>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8" t="str">
        <f>IFERROR(VLOOKUP(#REF!,DB!#REF!,7,0),"")</f>
        <v/>
      </c>
      <c r="E2" s="18"/>
      <c r="F2" s="20"/>
      <c r="G2" s="21">
        <f t="shared" ref="G2:G30" ca="1" si="0">IFERROR(NOW()-F2,"-")</f>
        <v>45991.531210995374</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45991.531210995374</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45991.531210995374</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45991.531210995374</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45991.531210995374</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45991.531210995374</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45991.531210995374</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45991.531210995374</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45991.531210995374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45991.531210995374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45991.531210995374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45991.531210995374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45991.531210995374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45991.531210995374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45991.531210995374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45991.531210995374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45991.531210995374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45991.531210995374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45991.531210995374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45991.531210995374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45991.531210995374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45991.531210995374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45991.531210995374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45991.531210995374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45991.531210995374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45991.531210995374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45991.531210995374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45991.531210995374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45991.531210995374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ref="G31:G94" ca="1" si="1">IFERROR(NOW()-F31,"-")</f>
        <v>45991.531210995374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45991.531210995374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45991.531210995374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45991.531210995374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45991.531210995374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45991.531210995374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45991.531210995374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45991.531210995374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45991.531210995374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45991.531210995374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45991.531210995374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45991.531210995374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45991.531210995374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45991.531210995374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45991.531210995374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45991.531210995374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45991.531210995374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45991.531210995374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45991.531210995374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45991.531210995374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45991.531210995374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45991.531210995374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45991.531210995374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45991.531210995374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45991.531210995374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45991.531210995374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45991.531210995374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45991.531210995374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45991.531210995374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45991.531210995374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45991.531210995374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45991.531210995374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45991.531210995374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45991.531210995374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45991.531210995374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45991.531210995374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45991.531210995374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45991.531210995374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45991.531210995374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45991.531210995374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45991.531210995374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45991.531210995374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45991.531210995374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45991.531210995374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45991.531210995374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45991.531210995374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45991.531210995374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45991.531210995374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45991.531210995374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45991.531210995374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45991.531210995374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45991.531210995374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45991.531210995374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45991.531210995374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45991.531210995374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45991.531210995374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45991.531210995374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45991.531210995374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45991.531210995374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45991.531210995374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45991.531210995374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45991.531210995374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45991.531210995374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45991.531210995374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ref="G95:G158" ca="1" si="2">IFERROR(NOW()-F95,"-")</f>
        <v>45991.531210995374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45991.531210995374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45991.531210995374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45991.531210995374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45991.531210995374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45991.531210995374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45991.531210995374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45991.531210995374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45991.531210995374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45991.531210995374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45991.531210995374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45991.531210995374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45991.531210995374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45991.531210995374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45991.531210995374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45991.531210995374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45991.531210995374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45991.531210995374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45991.531210995374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45991.531210995374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45991.531210995374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45991.531210995374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45991.531210995374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45991.531210995374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45991.531210995374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45991.531210995374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45991.531210995374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45991.531210995374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45991.531210995374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45991.531210995374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45991.531210995374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45991.531210995374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45991.531210995374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45991.531210995374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45991.531210995374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45991.531210995374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45991.531210995374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45991.531210995374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45991.531210995374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45991.531210995374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45991.531210995374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45991.531210995374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45991.531210995374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45991.531210995374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45991.531210995374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45991.531210995374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45991.531210995374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45991.531210995374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45991.531210995374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45991.531210995374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45991.531210995374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45991.531210995374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45991.531210995374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45991.531210995374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45991.531210995374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45991.531210995374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45991.531210995374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45991.531210995374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45991.531210995374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45991.531210995374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45991.531210995374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45991.531210995374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45991.531210995374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45991.531210995374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ref="G159:G222" ca="1" si="3">IFERROR(NOW()-F159,"-")</f>
        <v>45991.531210995374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45991.531210995374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45991.531210995374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45991.531210995374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45991.531210995374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45991.531210995374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45991.531210995374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45991.531210995374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45991.531210995374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45991.531210995374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45991.531210995374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45991.531210995374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45991.531210995374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45991.531210995374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45991.531210995374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45991.531210995374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45991.531210995374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45991.531210995374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45991.531210995374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45991.531210995374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45991.531210995374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45991.531210995374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45991.531210995374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45991.531210995374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45991.531210995374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45991.531210995374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45991.531210995374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45991.531210995374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45991.531210995374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45991.531210995374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45991.531210995374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45991.531210995374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45991.531210995374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45991.531210995374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45991.531210995374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45991.531210995374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45991.531210995374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45991.531210995374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45991.531210995374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45991.531210995374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45991.531210995374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45991.531210995374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45991.531210995374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45991.531210995374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45991.531210995374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45991.531210995374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45991.531210995374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45991.531210995374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45991.531210995374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45991.531210995374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45991.531210995374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45991.531210995374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45991.531210995374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45991.531210995374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45991.531210995374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45991.531210995374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45991.531210995374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45991.531210995374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45991.531210995374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45991.531210995374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45991.531210995374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45991.531210995374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45991.531210995374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45991.531210995374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ref="G223:G286" ca="1" si="4">IFERROR(NOW()-F223,"-")</f>
        <v>45991.531210995374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45991.531210995374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45991.531210995374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45991.531210995374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45991.531210995374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45991.531210995374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45991.531210995374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45991.531210995374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45991.531210995374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45991.531210995374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45991.531210995374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45991.531210995374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45991.531210995374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45991.531210995374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45991.531210995374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45991.531210995374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45991.531210995374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45991.531210995374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45991.531210995374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45991.531210995374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45991.531210995374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45991.531210995374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45991.531210995374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45991.531210995374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45991.531210995374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45991.531210995374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45991.531210995374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45991.531210995374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45991.531210995374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45991.531210995374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45991.531210995374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45991.531210995374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45991.531210995374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45991.531210995374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45991.531210995374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45991.531210995374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45991.531210995374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45991.531210995374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45991.531210995374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45991.531210995374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45991.531210995374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45991.531210995374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45991.531210995374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45991.531210995374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45991.531210995374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45991.531210995374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45991.531210995374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45991.531210995374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45991.531210995374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45991.531210995374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45991.531210995374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45991.531210995374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45991.531210995374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45991.531210995374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45991.531210995374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45991.531210995374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45991.531210995374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45991.531210995374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45991.531210995374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45991.531210995374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45991.531210995374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45991.531210995374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45991.531210995374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45991.531210995374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ref="G287:G350" ca="1" si="5">IFERROR(NOW()-F287,"-")</f>
        <v>45991.531210995374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45991.531210995374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45991.531210995374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45991.531210995374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45991.531210995374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45991.531210995374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45991.531210995374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45991.531210995374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45991.531210995374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45991.531210995374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45991.531210995374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45991.531210995374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45991.531210995374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45991.531210995374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45991.531210995374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45991.531210995374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45991.531210995374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45991.531210995374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45991.531210995374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45991.531210995374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45991.531210995374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45991.531210995374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45991.531210995374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45991.531210995374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45991.531210995374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45991.531210995374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45991.531210995374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45991.531210995374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45991.531210995374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45991.531210995374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45991.531210995374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45991.531210995374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45991.531210995374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45991.531210995374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45991.531210995374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45991.531210995374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45991.531210995374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45991.531210995374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45991.531210995374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45991.531210995374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45991.531210995374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45991.531210995374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45991.531210995374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45991.531210995374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45991.531210995374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45991.531210995374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45991.531210995374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45991.531210995374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45991.531210995374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45991.531210995374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45991.531210995374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45991.531210995374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45991.531210995374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45991.531210995374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45991.531210995374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45991.531210995374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45991.531210995374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45991.531210995374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45991.531210995374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45991.531210995374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45991.531210995374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45991.531210995374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45991.531210995374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45991.531210995374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ref="G351:G414" ca="1" si="6">IFERROR(NOW()-F351,"-")</f>
        <v>45991.531210995374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45991.531210995374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45991.531210995374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45991.531210995374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45991.531210995374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45991.531210995374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45991.531210995374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45991.531210995374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45991.531210995374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45991.531210995374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45991.531210995374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45991.531210995374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45991.531210995374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45991.531210995374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45991.531210995374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45991.531210995374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45991.531210995374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45991.531210995374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45991.531210995374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45991.531210995374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45991.531210995374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45991.531210995374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45991.531210995374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45991.531210995374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45991.531210995374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45991.531210995374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45991.531210995374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45991.531210995374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45991.531210995374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45991.531210995374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45991.531210995374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45991.531210995374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45991.531210995374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45991.531210995374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45991.531210995374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45991.531210995374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45991.531210995374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45991.531210995374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45991.531210995374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45991.531210995374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45991.531210995374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45991.531210995374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45991.531210995374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45991.531210995374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45991.531210995374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45991.531210995374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45991.531210995374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45991.531210995374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45991.531210995374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45991.531210995374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45991.531210995374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45991.531210995374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45991.531210995374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45991.531210995374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45991.531210995374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45991.531210995374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45991.531210995374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45991.531210995374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45991.531210995374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45991.531210995374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45991.531210995374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45991.531210995374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45991.531210995374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45991.531210995374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ref="G415:G478" ca="1" si="7">IFERROR(NOW()-F415,"-")</f>
        <v>45991.531210995374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45991.531210995374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45991.531210995374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45991.531210995374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45991.531210995374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45991.531210995374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45991.531210995374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45991.531210995374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45991.531210995374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45991.531210995374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45991.531210995374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45991.531210995374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45991.531210995374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45991.531210995374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45991.531210995374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45991.531210995374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45991.531210995374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45991.531210995374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45991.531210995374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45991.531210995374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45991.531210995374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45991.531210995374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45991.531210995374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45991.531210995374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45991.531210995374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45991.531210995374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45991.531210995374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45991.531210995374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45991.531210995374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45991.531210995374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45991.531210995374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45991.531210995374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45991.531210995374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45991.531210995374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45991.531210995374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45991.531210995374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45991.531210995374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45991.531210995374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45991.531210995374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45991.531210995374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45991.531210995374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45991.531210995374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45991.531210995374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45991.531210995374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45991.531210995374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45991.531210995374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45991.531210995374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45991.531210995374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45991.531210995374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45991.531210995374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45991.531210995374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45991.531210995374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45991.531210995374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45991.531210995374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45991.531210995374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45991.531210995374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45991.531210995374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45991.531210995374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45991.531210995374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45991.531210995374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45991.531210995374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45991.531210995374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45991.531210995374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45991.531210995374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ref="G479:G542" ca="1" si="8">IFERROR(NOW()-F479,"-")</f>
        <v>45991.531210995374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45991.531210995374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45991.531210995374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45991.531210995374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45991.531210995374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45991.531210995374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45991.531210995374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45991.531210995374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45991.531210995374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45991.531210995374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45991.531210995374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45991.531210995374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45991.531210995374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45991.531210995374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45991.531210995374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45991.531210995374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45991.531210995374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45991.531210995374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45991.531210995374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45991.531210995374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45991.531210995374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45991.531210995374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45991.531210995374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45991.531210995374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45991.531210995374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45991.531210995374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45991.531210995374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45991.531210995374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45991.531210995374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45991.531210995374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45991.531210995374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45991.531210995374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45991.531210995374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45991.531210995374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45991.531210995374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45991.531210995374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45991.531210995374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45991.531210995374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45991.531210995374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45991.531210995374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45991.531210995374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45991.531210995374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45991.531210995374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45991.531210995374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45991.531210995374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45991.531210995374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45991.531210995374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45991.531210995374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45991.531210995374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45991.531210995374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45991.531210995374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45991.531210995374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45991.531210995374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45991.531210995374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45991.531210995374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45991.531210995374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45991.531210995374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45991.531210995374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45991.531210995374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45991.531210995374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45991.531210995374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45991.531210995374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45991.531210995374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45991.531210995374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ref="G543:G606" ca="1" si="9">IFERROR(NOW()-F543,"-")</f>
        <v>45991.531210995374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45991.531210995374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45991.531210995374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45991.531210995374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45991.531210995374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45991.531210995374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45991.531210995374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45991.531210995374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45991.531210995374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45991.531210995374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45991.531210995374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45991.531210995374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45991.531210995374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45991.531210995374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45991.531210995374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45991.531210995374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45991.531210995374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45991.531210995374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45991.531210995374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45991.531210995374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45991.531210995374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45991.531210995374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45991.531210995374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45991.531210995374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45991.531210995374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45991.531210995374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45991.531210995374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45991.531210995374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45991.531210995374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45991.531210995374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45991.531210995374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45991.531210995374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45991.531210995374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45991.531210995374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45991.531210995374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45991.531210995374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45991.531210995374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45991.531210995374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45991.531210995374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45991.531210995374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45991.531210995374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45991.531210995374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45991.531210995374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45991.531210995374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45991.531210995374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45991.531210995374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45991.531210995374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45991.531210995374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45991.531210995374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45991.531210995374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45991.531210995374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45991.531210995374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45991.531210995374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45991.531210995374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45991.531210995374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45991.531210995374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45991.531210995374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45991.531210995374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45991.531210995374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45991.531210995374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45991.531210995374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45991.531210995374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45991.531210995374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45991.531210995374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ref="G607:G670" ca="1" si="10">IFERROR(NOW()-F607,"-")</f>
        <v>45991.531210995374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45991.531210995374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45991.531210995374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45991.531210995374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45991.531210995374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45991.531210995374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45991.531210995374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45991.531210995374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45991.531210995374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45991.531210995374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45991.531210995374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45991.531210995374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45991.531210995374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45991.531210995374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45991.531210995374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45991.531210995374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45991.531210995374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45991.531210995374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45991.531210995374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45991.531210995374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45991.531210995374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45991.531210995374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45991.531210995374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45991.531210995374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45991.531210995374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45991.531210995374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45991.531210995374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45991.531210995374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45991.531210995374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45991.531210995374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45991.531210995374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45991.531210995374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45991.531210995374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45991.531210995374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45991.531210995374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45991.531210995374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45991.531210995374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45991.531210995374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45991.531210995374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45991.531210995374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45991.531210995374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45991.531210995374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45991.531210995374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45991.531210995374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45991.531210995374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45991.531210995374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45991.531210995374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45991.531210995374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45991.531210995374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45991.531210995374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45991.531210995374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45991.531210995374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45991.531210995374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45991.531210995374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45991.531210995374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45991.531210995374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45991.531210995374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45991.531210995374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45991.531210995374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45991.531210995374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45991.531210995374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45991.531210995374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45991.531210995374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45991.531210995374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ref="G671:G734" ca="1" si="11">IFERROR(NOW()-F671,"-")</f>
        <v>45991.531210995374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45991.531210995374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45991.531210995374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45991.531210995374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45991.531210995374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45991.531210995374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45991.531210995374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45991.531210995374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45991.531210995374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45991.531210995374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45991.531210995374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45991.531210995374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45991.531210995374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45991.531210995374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45991.531210995374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45991.531210995374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45991.531210995374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45991.531210995374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45991.531210995374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45991.531210995374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45991.531210995374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45991.531210995374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45991.531210995374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45991.531210995374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45991.531210995374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45991.531210995374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45991.531210995374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45991.531210995374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45991.531210995374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45991.531210995374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45991.531210995374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45991.531210995374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45991.531210995374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45991.531210995374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45991.531210995374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45991.531210995374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45991.531210995374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45991.531210995374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45991.531210995374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45991.531210995374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45991.531210995374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45991.531210995374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45991.531210995374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45991.531210995374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45991.531210995374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45991.531210995374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45991.531210995374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45991.531210995374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45991.531210995374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45991.531210995374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45991.531210995374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45991.531210995374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45991.531210995374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45991.531210995374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45991.531210995374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45991.531210995374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45991.531210995374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45991.531210995374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45991.531210995374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45991.531210995374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45991.531210995374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45991.531210995374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45991.531210995374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45991.531210995374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ref="G735:G798" ca="1" si="12">IFERROR(NOW()-F735,"-")</f>
        <v>45991.531210995374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45991.531210995374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45991.531210995374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45991.531210995374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45991.531210995374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45991.531210995374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45991.531210995374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45991.531210995374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45991.531210995374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45991.531210995374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45991.531210995374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45991.531210995374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45991.531210995374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45991.531210995374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45991.531210995374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45991.531210995374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45991.531210995374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45991.531210995374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45991.531210995374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45991.531210995374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45991.531210995374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45991.531210995374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45991.531210995374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45991.531210995374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45991.531210995374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45991.531210995374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45991.531210995374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45991.531210995374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45991.531210995374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45991.531210995374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45991.531210995374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45991.531210995374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45991.531210995374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45991.531210995374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45991.531210995374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45991.531210995374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45991.531210995374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45991.531210995374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45991.531210995374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45991.531210995374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45991.531210995374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45991.531210995374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45991.531210995374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45991.531210995374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45991.531210995374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45991.531210995374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45991.531210995374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45991.531210995374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45991.531210995374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45991.531210995374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45991.531210995374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45991.531210995374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45991.531210995374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45991.531210995374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45991.531210995374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45991.531210995374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45991.531210995374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45991.531210995374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45991.531210995374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45991.531210995374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45991.531210995374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45991.531210995374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45991.531210995374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45991.531210995374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ref="G799:G862" ca="1" si="13">IFERROR(NOW()-F799,"-")</f>
        <v>45991.531210995374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45991.531210995374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45991.531210995374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45991.531210995374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45991.531210995374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45991.531210995374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45991.531210995374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45991.531210995374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45991.531210995374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45991.531210995374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45991.531210995374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45991.531210995374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45991.531210995374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45991.531210995374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45991.531210995374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45991.531210995374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45991.531210995374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45991.531210995374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45991.531210995374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45991.531210995374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45991.531210995374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45991.531210995374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45991.531210995374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45991.531210995374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45991.531210995374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45991.531210995374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45991.531210995374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45991.531210995374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45991.531210995374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45991.531210995374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45991.531210995374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45991.531210995374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45991.531210995374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45991.531210995374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45991.531210995374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45991.531210995374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45991.531210995374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45991.531210995374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45991.531210995374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45991.531210995374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45991.531210995374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45991.531210995374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45991.531210995374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45991.531210995374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45991.531210995374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45991.531210995374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45991.531210995374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45991.531210995374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45991.531210995374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45991.531210995374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45991.531210995374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45991.531210995374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45991.531210995374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45991.531210995374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45991.531210995374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45991.531210995374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45991.531210995374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45991.531210995374</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45991.531210995374</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45991.531210995374</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45991.531210995374</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45991.531210995374</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45991.531210995374</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45991.531210995374</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ref="G863:G926" ca="1" si="14">IFERROR(NOW()-F863,"-")</f>
        <v>45991.531210995374</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45991.531210995374</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45991.531210995374</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45991.531210995374</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45991.531210995374</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45991.531210995374</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45991.531210995374</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45991.531210995374</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45991.531210995374</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45991.531210995374</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45991.531210995374</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45991.531210995374</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45991.531210995374</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45991.531210995374</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45991.531210995374</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45991.531210995374</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45991.531210995374</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45991.531210995374</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45991.531210995374</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45991.531210995374</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45991.531210995374</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45991.531210995374</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45991.531210995374</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45991.531210995374</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45991.531210995374</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45991.531210995374</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45991.531210995374</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45991.531210995374</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45991.531210995374</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45991.531210995374</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45991.531210995374</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45991.531210995374</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45991.531210995374</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45991.531210995374</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45991.531210995374</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45991.531210995374</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45991.531210995374</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45991.531210995374</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45991.531210995374</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45991.531210995374</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45991.531210995374</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45991.531210995374</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45991.531210995374</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45991.531210995374</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45991.531210995374</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45991.531210995374</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45991.531210995374</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45991.531210995374</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45991.531210995374</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45991.531210995374</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45991.531210995374</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45991.531210995374</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45991.531210995374</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45991.531210995374</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45991.531210995374</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45991.531210995374</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45991.531210995374</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45991.531210995374</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45991.531210995374</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45991.531210995374</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45991.531210995374</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45991.531210995374</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45991.531210995374</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45991.531210995374</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ref="G927:G941" ca="1" si="15">IFERROR(NOW()-F927,"-")</f>
        <v>45991.531210995374</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45991.531210995374</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45991.531210995374</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45991.531210995374</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45991.531210995374</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45991.531210995374</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45991.531210995374</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45991.531210995374</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45991.531210995374</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45991.531210995374</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45991.531210995374</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45991.531210995374</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45991.531210995374</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45991.531210995374</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45991.531210995374</v>
      </c>
      <c r="H941" s="22"/>
      <c r="I941" s="19" t="str">
        <f>IFERROR(VLOOKUP(D941,DB!A:F,6,0),"")</f>
        <v/>
      </c>
      <c r="J941" s="18" t="str">
        <f>IFERROR(VLOOKUP(D941,DB!A:G,7,0),"")</f>
        <v/>
      </c>
      <c r="K941" s="42"/>
      <c r="L941" s="23" t="str">
        <f>IFERROR(VLOOKUP(D941,DB!A:I,9,0),"")</f>
        <v/>
      </c>
    </row>
  </sheetData>
  <dataValidations count="2">
    <dataValidation allowBlank="1" showInputMessage="1" showErrorMessage="1" sqref="E1" xr:uid="{5914219A-CB83-432D-936A-CC0CB6F3982A}"/>
    <dataValidation type="list" allowBlank="1" showInputMessage="1" showErrorMessage="1" sqref="E2:E94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4"/>
  <sheetViews>
    <sheetView tabSelected="1"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39193</v>
      </c>
      <c r="B2" s="88" t="str">
        <f>IFERROR(VLOOKUP(D2,DB!A:K,11,0),"")</f>
        <v>R4</v>
      </c>
      <c r="C2" s="90">
        <v>1</v>
      </c>
      <c r="D2" s="88" t="s">
        <v>35166</v>
      </c>
      <c r="E2" s="91" t="s">
        <v>39106</v>
      </c>
      <c r="F2" s="92">
        <v>45703.480717592596</v>
      </c>
      <c r="G2" s="93">
        <f ca="1">IFERROR(NOW()-F2,"")</f>
        <v>288.05049340277765</v>
      </c>
      <c r="H2" s="92">
        <v>45703.474768518521</v>
      </c>
      <c r="I2" s="92" t="str">
        <f>IFERROR(VLOOKUP(D2,DB!A:F,6,0),"")</f>
        <v>SCECO</v>
      </c>
      <c r="J2" s="92" t="str">
        <f>IFERROR(VLOOKUP(D2,DB!A:G,7,0),"")</f>
        <v>Dead</v>
      </c>
      <c r="K2" s="94" t="s">
        <v>39194</v>
      </c>
      <c r="L2" s="88" t="str">
        <f>IFERROR(VLOOKUP(D2,DB!A:I,9,0),"")</f>
        <v>Latis</v>
      </c>
    </row>
    <row r="3" spans="1:16" ht="15" customHeight="1">
      <c r="A3" s="110" t="s">
        <v>39195</v>
      </c>
      <c r="B3" s="110" t="str">
        <f>IFERROR(VLOOKUP(D3,DB!A:K,11,0),"")</f>
        <v>R4</v>
      </c>
      <c r="C3" s="90">
        <v>1</v>
      </c>
      <c r="D3" s="88" t="s">
        <v>35205</v>
      </c>
      <c r="E3" s="91" t="s">
        <v>39106</v>
      </c>
      <c r="F3" s="92"/>
      <c r="G3" s="93">
        <f t="shared" ref="G3:G36" ca="1" si="0">IFERROR(NOW()-F3,"")</f>
        <v>45991.531210995374</v>
      </c>
      <c r="H3" s="92">
        <v>45991.510439814818</v>
      </c>
      <c r="I3" s="110" t="str">
        <f>IFERROR(VLOOKUP(D3,DB!A:F,6,0),"")</f>
        <v>SCECO</v>
      </c>
      <c r="J3" s="110" t="str">
        <f>IFERROR(VLOOKUP(D3,DB!A:G,7,0),"")</f>
        <v>Vandalized</v>
      </c>
      <c r="K3" s="94" t="s">
        <v>39196</v>
      </c>
      <c r="L3" s="88" t="str">
        <f>IFERROR(VLOOKUP(D3,DB!A:I,9,0),"")</f>
        <v>Latis</v>
      </c>
    </row>
    <row r="4" spans="1:16" ht="15" customHeight="1">
      <c r="A4" s="110"/>
      <c r="B4" s="110" t="str">
        <f>IFERROR(VLOOKUP(D4,DB!A:K,11,0),"")</f>
        <v/>
      </c>
      <c r="C4" s="90"/>
      <c r="D4" s="88"/>
      <c r="E4" s="91"/>
      <c r="F4" s="92"/>
      <c r="G4" s="93">
        <f t="shared" ca="1" si="0"/>
        <v>45991.531210995374</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45991.531210995374</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45991.531210995374</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45991.531210995374</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45991.531210995374</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45991.531210995374</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45991.531210995374</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45991.531210995374</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45991.531210995374</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45991.531210995374</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45991.531210995374</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45991.531210995374</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45991.531210995374</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45991.531210995374</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45991.531210995374</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45991.531210995374</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45991.531210995374</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45991.531210995374</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45991.531210995374</v>
      </c>
      <c r="H22" s="92"/>
      <c r="I22" s="110" t="str">
        <f>IFERROR(VLOOKUP(D22,DB!A:F,6,0),"")</f>
        <v/>
      </c>
      <c r="J22" s="110" t="str">
        <f>IFERROR(VLOOKUP(D22,DB!A:G,7,0),"")</f>
        <v/>
      </c>
      <c r="K22" s="94"/>
      <c r="L22" s="88" t="str">
        <f>IFERROR(VLOOKUP(D22,DB!A:I,9,0),"")</f>
        <v/>
      </c>
    </row>
    <row r="23" spans="1:12" ht="15" customHeight="1">
      <c r="A23" s="110"/>
      <c r="B23" s="110" t="str">
        <f>IFERROR(VLOOKUP(D24,DB!A:K,11,0),"")</f>
        <v/>
      </c>
      <c r="C23" s="90"/>
      <c r="D23" s="150"/>
      <c r="E23" s="91"/>
      <c r="F23" s="92"/>
      <c r="G23" s="93">
        <f t="shared" ca="1" si="0"/>
        <v>45991.531210995374</v>
      </c>
      <c r="H23" s="92"/>
      <c r="I23" s="110" t="str">
        <f>IFERROR(VLOOKUP(D24,DB!A:F,6,0),"")</f>
        <v/>
      </c>
      <c r="J23" s="110" t="str">
        <f>IFERROR(VLOOKUP(D24,DB!A:G,7,0),"")</f>
        <v/>
      </c>
      <c r="K23" s="94"/>
      <c r="L23" s="88" t="str">
        <f>IFERROR(VLOOKUP(D24,DB!A:I,9,0),"")</f>
        <v/>
      </c>
    </row>
    <row r="24" spans="1:12" ht="15" customHeight="1">
      <c r="A24" s="110"/>
      <c r="B24" s="110" t="str">
        <f>IFERROR(VLOOKUP(#REF!,DB!A:K,11,0),"")</f>
        <v/>
      </c>
      <c r="C24" s="90"/>
      <c r="D24" s="88"/>
      <c r="E24" s="91"/>
      <c r="F24" s="92"/>
      <c r="G24" s="93">
        <f t="shared" ca="1" si="0"/>
        <v>45991.531210995374</v>
      </c>
      <c r="H24" s="92"/>
      <c r="I24" s="110" t="str">
        <f>IFERROR(VLOOKUP(#REF!,DB!A:F,6,0),"")</f>
        <v/>
      </c>
      <c r="J24" s="110" t="str">
        <f>IFERROR(VLOOKUP(#REF!,DB!A:G,7,0),"")</f>
        <v/>
      </c>
      <c r="K24" s="94"/>
      <c r="L24" s="88" t="str">
        <f>IFERROR(VLOOKUP(#REF!,DB!A:I,9,0),"")</f>
        <v/>
      </c>
    </row>
    <row r="25" spans="1:12" ht="15" customHeight="1">
      <c r="A25" s="110"/>
      <c r="B25" s="110" t="str">
        <f>IFERROR(VLOOKUP(D25,DB!A:K,11,0),"")</f>
        <v/>
      </c>
      <c r="C25" s="90"/>
      <c r="D25" s="88"/>
      <c r="E25" s="91"/>
      <c r="F25" s="92"/>
      <c r="G25" s="93">
        <f t="shared" ca="1" si="0"/>
        <v>45991.531210995374</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45991.531210995374</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45991.531210995374</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45991.531210995374</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45991.531210995374</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45991.531210995374</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45991.531210995374</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45991.531210995374</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45991.531210995374</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45991.531210995374</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45991.531210995374</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45991.531210995374</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ref="G37:G100" ca="1" si="1">IFERROR(NOW()-F37,"")</f>
        <v>45991.531210995374</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45991.531210995374</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45991.531210995374</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45991.531210995374</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45991.531210995374</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45991.531210995374</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45991.531210995374</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45991.531210995374</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45991.531210995374</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45991.531210995374</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45991.531210995374</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45991.531210995374</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45991.531210995374</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45991.531210995374</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45991.531210995374</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45991.531210995374</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45991.531210995374</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45991.531210995374</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45991.531210995374</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45991.531210995374</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45991.531210995374</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45991.531210995374</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45991.531210995374</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45991.531210995374</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45991.531210995374</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45991.531210995374</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45991.531210995374</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45991.531210995374</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45991.531210995374</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45991.531210995374</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45991.531210995374</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45991.531210995374</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45991.531210995374</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45991.531210995374</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45991.531210995374</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45991.531210995374</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45991.531210995374</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45991.531210995374</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45991.531210995374</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45991.531210995374</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45991.531210995374</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45991.531210995374</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45991.531210995374</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45991.531210995374</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45991.531210995374</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45991.531210995374</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45991.531210995374</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45991.531210995374</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45991.531210995374</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45991.531210995374</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45991.531210995374</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45991.531210995374</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45991.531210995374</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45991.531210995374</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45991.531210995374</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45991.531210995374</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45991.531210995374</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45991.531210995374</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45991.531210995374</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45991.531210995374</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45991.531210995374</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45991.531210995374</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45991.531210995374</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45991.531210995374</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ref="G101:G164" ca="1" si="2">IFERROR(NOW()-F101,"")</f>
        <v>45991.531210995374</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45991.531210995374</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45991.531210995374</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45991.531210995374</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45991.531210995374</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45991.531210995374</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45991.531210995374</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45991.531210995374</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45991.531210995374</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45991.531210995374</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45991.531210995374</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45991.531210995374</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45991.531210995374</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45991.531210995374</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45991.531210995374</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45991.531210995374</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45991.531210995374</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45991.531210995374</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45991.531210995374</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45991.531210995374</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45991.531210995374</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45991.531210995374</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45991.531210995374</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45991.531210995374</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45991.531210995374</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45991.531210995374</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45991.531210995374</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45991.531210995374</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45991.531210995374</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45991.531210995374</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45991.531210995374</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45991.531210995374</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45991.531210995374</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45991.531210995374</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45991.531210995374</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45991.531210995374</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45991.531210995374</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45991.531210995374</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45991.531210995374</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45991.531210995374</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45991.531210995374</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45991.531210995374</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45991.531210995374</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45991.531210995374</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45991.531210995374</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45991.531210995374</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45991.531210995374</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45991.531210995374</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45991.531210995374</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45991.531210995374</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45991.531210995374</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45991.531210995374</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45991.531210995374</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45991.531210995374</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45991.531210995374</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45991.531210995374</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45991.531210995374</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45991.531210995374</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45991.531210995374</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45991.531210995374</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45991.531210995374</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45991.531210995374</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45991.531210995374</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45991.531210995374</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ref="G165:G228" ca="1" si="3">IFERROR(NOW()-F165,"")</f>
        <v>45991.531210995374</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45991.531210995374</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45991.531210995374</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45991.531210995374</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45991.531210995374</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45991.531210995374</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45991.531210995374</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45991.531210995374</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45991.531210995374</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45991.531210995374</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45991.531210995374</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45991.531210995374</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45991.531210995374</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45991.531210995374</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45991.531210995374</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45991.531210995374</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45991.531210995374</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45991.531210995374</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45991.531210995374</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45991.531210995374</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45991.531210995374</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45991.531210995374</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45991.531210995374</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45991.531210995374</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45991.531210995374</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45991.531210995374</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45991.531210995374</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45991.531210995374</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45991.531210995374</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45991.531210995374</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45991.531210995374</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45991.531210995374</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45991.531210995374</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45991.531210995374</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45991.531210995374</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45991.531210995374</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45991.531210995374</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45991.531210995374</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45991.531210995374</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45991.531210995374</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45991.531210995374</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45991.531210995374</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45991.531210995374</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45991.531210995374</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45991.531210995374</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45991.531210995374</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45991.531210995374</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45991.531210995374</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45991.531210995374</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45991.531210995374</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45991.531210995374</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45991.531210995374</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45991.531210995374</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45991.531210995374</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45991.531210995374</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45991.531210995374</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45991.531210995374</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45991.531210995374</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45991.531210995374</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45991.531210995374</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45991.531210995374</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45991.531210995374</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45991.531210995374</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45991.531210995374</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ref="G229:G274" ca="1" si="4">IFERROR(NOW()-F229,"")</f>
        <v>45991.531210995374</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45991.531210995374</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45991.531210995374</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45991.531210995374</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45991.531210995374</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45991.531210995374</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45991.531210995374</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45991.531210995374</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45991.531210995374</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45991.531210995374</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45991.531210995374</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45991.531210995374</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45991.531210995374</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45991.531210995374</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45991.531210995374</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45991.531210995374</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45991.531210995374</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45991.531210995374</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45991.531210995374</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45991.531210995374</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45991.531210995374</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45991.531210995374</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45991.531210995374</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45991.531210995374</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45991.531210995374</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45991.531210995374</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45991.531210995374</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45991.531210995374</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45991.531210995374</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45991.531210995374</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45991.531210995374</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45991.531210995374</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45991.531210995374</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45991.531210995374</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45991.531210995374</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45991.531210995374</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45991.531210995374</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45991.531210995374</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45991.531210995374</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45991.531210995374</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45991.531210995374</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45991.531210995374</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45991.531210995374</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45991.531210995374</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45991.531210995374</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45991.531210995374</v>
      </c>
      <c r="H274" s="92"/>
      <c r="I274" s="110" t="str">
        <f>IFERROR(VLOOKUP(D274,DB!A:F,6,0),"")</f>
        <v/>
      </c>
      <c r="J274" s="110" t="str">
        <f>IFERROR(VLOOKUP(D274,DB!A:G,7,0),"")</f>
        <v/>
      </c>
      <c r="K274" s="94"/>
      <c r="L274" s="88" t="str">
        <f>IFERROR(VLOOKUP(D274,DB!A:I,9,0),"")</f>
        <v/>
      </c>
    </row>
  </sheetData>
  <dataValidations count="2">
    <dataValidation allowBlank="1" showInputMessage="1" showErrorMessage="1" sqref="E1" xr:uid="{A4F81451-56CC-4543-9497-104C4E44EE4B}"/>
    <dataValidation type="list" allowBlank="1" showInputMessage="1" showErrorMessage="1" sqref="E2:E27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80"/>
  <sheetViews>
    <sheetView workbookViewId="0">
      <selection activeCell="D13" sqref="D13"/>
    </sheetView>
  </sheetViews>
  <sheetFormatPr defaultColWidth="11.19921875" defaultRowHeight="15"/>
  <cols>
    <col min="1" max="1" width="17.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39197</v>
      </c>
      <c r="B2" s="37" t="str">
        <f>IFERROR(VLOOKUP(D2,DB!A:K,11,0),"")</f>
        <v>R5</v>
      </c>
      <c r="C2" s="37">
        <v>3</v>
      </c>
      <c r="D2" s="103" t="s">
        <v>36085</v>
      </c>
      <c r="E2" s="37" t="s">
        <v>39106</v>
      </c>
      <c r="F2" s="38">
        <v>45891.832060185188</v>
      </c>
      <c r="G2" s="105">
        <f ca="1">IFERROR(NOW()-F2,"")</f>
        <v>99.699150810185529</v>
      </c>
      <c r="H2" s="38">
        <v>45891.790393518517</v>
      </c>
      <c r="I2" s="37" t="str">
        <f>IFERROR(VLOOKUP(D2,DB!A:F,6,0),"")</f>
        <v>Generator-SG</v>
      </c>
      <c r="J2" s="37" t="str">
        <f>IFERROR(VLOOKUP(D2,DB!A:G,7,0),"")</f>
        <v>Vandalized</v>
      </c>
      <c r="K2" s="37" t="s">
        <v>39198</v>
      </c>
      <c r="L2" s="37" t="str">
        <f>IFERROR(VLOOKUP(D2,DB!A:I,9,0),"")</f>
        <v>Latis</v>
      </c>
      <c r="M2" s="102"/>
    </row>
    <row r="3" spans="1:13" s="39" customFormat="1" ht="30.75">
      <c r="A3" s="37" t="s">
        <v>39199</v>
      </c>
      <c r="B3" s="37" t="str">
        <f>IFERROR(VLOOKUP(D3,DB!A:K,11,0),"")</f>
        <v>R5</v>
      </c>
      <c r="C3" s="37">
        <v>1</v>
      </c>
      <c r="D3" s="37" t="s">
        <v>33407</v>
      </c>
      <c r="E3" s="37" t="s">
        <v>39186</v>
      </c>
      <c r="F3" s="38">
        <v>45926.188877314817</v>
      </c>
      <c r="G3" s="105">
        <f t="shared" ref="G3" ca="1" si="0">IFERROR(NOW()-F3,"")</f>
        <v>65.342333680557203</v>
      </c>
      <c r="H3" s="38">
        <v>45926.158159722225</v>
      </c>
      <c r="I3" s="37" t="str">
        <f>IFERROR(VLOOKUP(D3,DB!A:F,6,0),"")</f>
        <v>SCECO</v>
      </c>
      <c r="J3" s="37" t="str">
        <f>IFERROR(VLOOKUP(D3,DB!A:G,7,0),"")</f>
        <v>Good</v>
      </c>
      <c r="K3" s="37" t="s">
        <v>39200</v>
      </c>
      <c r="L3" s="37" t="str">
        <f>IFERROR(VLOOKUP(D3,DB!A:I,9,0),"")</f>
        <v>Latis</v>
      </c>
      <c r="M3" s="102"/>
    </row>
    <row r="4" spans="1:13" s="39" customFormat="1" ht="39.75" customHeight="1">
      <c r="A4" s="106" t="s">
        <v>39201</v>
      </c>
      <c r="B4" s="106" t="str">
        <f>IFERROR(VLOOKUP(D4,DB!A:K,11,0),"")</f>
        <v>R5</v>
      </c>
      <c r="C4" s="106">
        <v>1</v>
      </c>
      <c r="D4" s="106" t="s">
        <v>34832</v>
      </c>
      <c r="E4" s="106" t="s">
        <v>39186</v>
      </c>
      <c r="F4" s="107">
        <v>45948.661111111112</v>
      </c>
      <c r="G4" s="108">
        <f t="shared" ref="G4" ca="1" si="1">IFERROR(NOW()-F4,"")</f>
        <v>42.870099884261435</v>
      </c>
      <c r="H4" s="107">
        <v>45948.661111111112</v>
      </c>
      <c r="I4" s="106" t="str">
        <f>IFERROR(VLOOKUP(D4,DB!A:F,6,0),"")</f>
        <v>SCECO</v>
      </c>
      <c r="J4" s="106" t="str">
        <f>IFERROR(VLOOKUP(D4,DB!A:G,7,0),"")</f>
        <v>Dead</v>
      </c>
      <c r="K4" s="106" t="s">
        <v>39202</v>
      </c>
      <c r="L4" s="106" t="str">
        <f>IFERROR(VLOOKUP(D4,DB!A:I,9,0),"")</f>
        <v>Latis</v>
      </c>
    </row>
    <row r="5" spans="1:13" s="39" customFormat="1" ht="30.75">
      <c r="A5" s="106" t="s">
        <v>39203</v>
      </c>
      <c r="B5" s="106" t="str">
        <f>IFERROR(VLOOKUP(D5,DB!A:K,11,0),"")</f>
        <v>R5</v>
      </c>
      <c r="C5" s="106">
        <v>1</v>
      </c>
      <c r="D5" s="106" t="s">
        <v>36592</v>
      </c>
      <c r="E5" s="106" t="s">
        <v>39106</v>
      </c>
      <c r="F5" s="107">
        <v>45981.373298611114</v>
      </c>
      <c r="G5" s="108">
        <f ca="1">IFERROR(NOW()-F5,"")</f>
        <v>10.157912384260271</v>
      </c>
      <c r="H5" s="136">
        <v>45981.360798611109</v>
      </c>
      <c r="I5" s="106" t="str">
        <f>IFERROR(VLOOKUP(D5,DB!A:F,6,0),"")</f>
        <v>SCECO</v>
      </c>
      <c r="J5" s="106" t="str">
        <f>IFERROR(VLOOKUP(D5,DB!A:G,7,0),"")</f>
        <v>Dead</v>
      </c>
      <c r="K5" s="106" t="s">
        <v>39204</v>
      </c>
      <c r="L5" s="106" t="str">
        <f>IFERROR(VLOOKUP(D5,DB!A:I,9,0),"")</f>
        <v>Latis</v>
      </c>
    </row>
    <row r="6" spans="1:13" ht="30.75">
      <c r="A6" s="37" t="s">
        <v>39205</v>
      </c>
      <c r="B6" s="37" t="str">
        <f>IFERROR(VLOOKUP(D6,DB!A:K,11,0),"")</f>
        <v>R5</v>
      </c>
      <c r="C6" s="37">
        <v>1</v>
      </c>
      <c r="D6" s="106" t="s">
        <v>32138</v>
      </c>
      <c r="E6" s="37" t="s">
        <v>39106</v>
      </c>
      <c r="F6" s="38">
        <v>45990.979907407411</v>
      </c>
      <c r="G6" s="135">
        <f ca="1">IFERROR(NOW()-F6,"")</f>
        <v>0.5513035879630479</v>
      </c>
      <c r="H6" s="38">
        <v>45990.988067129627</v>
      </c>
      <c r="I6" s="37" t="str">
        <f>IFERROR(VLOOKUP(D6,DB!A:F,6,0),"")</f>
        <v>SCECO</v>
      </c>
      <c r="J6" s="37" t="str">
        <f>IFERROR(VLOOKUP(D6,DB!A:G,7,0),"")</f>
        <v>Dead</v>
      </c>
      <c r="K6" s="37" t="s">
        <v>39206</v>
      </c>
      <c r="L6" s="37" t="str">
        <f>IFERROR(VLOOKUP(D6,DB!A:I,9,0),"")</f>
        <v>Latis</v>
      </c>
    </row>
    <row r="7" spans="1:13">
      <c r="A7" s="37" t="s">
        <v>39207</v>
      </c>
      <c r="B7" s="37" t="str">
        <f>IFERROR(VLOOKUP(D7,DB!A:K,11,0),"")</f>
        <v>R5</v>
      </c>
      <c r="C7" s="37">
        <v>1</v>
      </c>
      <c r="D7" s="106" t="s">
        <v>33585</v>
      </c>
      <c r="E7" s="37" t="s">
        <v>39106</v>
      </c>
      <c r="F7" s="38">
        <v>45991.512430555558</v>
      </c>
      <c r="G7" s="135">
        <f ca="1">IFERROR(NOW()-F7,"")</f>
        <v>1.8780439815600403E-2</v>
      </c>
      <c r="H7" s="38">
        <v>45991.489421296297</v>
      </c>
      <c r="I7" s="37" t="str">
        <f>IFERROR(VLOOKUP(D7,DB!A:F,6,0),"")</f>
        <v>SCECO</v>
      </c>
      <c r="J7" s="37" t="str">
        <f>IFERROR(VLOOKUP(D7,DB!A:G,7,0),"")</f>
        <v>Dead</v>
      </c>
      <c r="K7" s="37" t="s">
        <v>39208</v>
      </c>
      <c r="L7" s="37" t="str">
        <f>IFERROR(VLOOKUP(D7,DB!A:I,9,0),"")</f>
        <v>Latis</v>
      </c>
    </row>
    <row r="8" spans="1:13">
      <c r="A8" s="37"/>
      <c r="B8" s="37" t="str">
        <f>IFERROR(VLOOKUP(D8,DB!A:K,11,0),"")</f>
        <v/>
      </c>
      <c r="C8" s="37"/>
      <c r="D8" s="37"/>
      <c r="E8" s="37"/>
      <c r="F8" s="38"/>
      <c r="G8" s="135">
        <f ca="1">IFERROR(NOW()-F8,"")</f>
        <v>45991.531210995374</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45991.531210995374</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45991.531210995374</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45991.531210995374</v>
      </c>
      <c r="H11" s="38"/>
      <c r="I11" s="37" t="str">
        <f>IFERROR(VLOOKUP(D11,DB!A:F,6,0),"")</f>
        <v/>
      </c>
      <c r="J11" s="37" t="str">
        <f>IFERROR(VLOOKUP(D11,DB!A:G,7,0),"")</f>
        <v/>
      </c>
      <c r="K11" s="37"/>
      <c r="L11" s="37" t="str">
        <f>IFERROR(VLOOKUP(D11,DB!A:I,9,0),"")</f>
        <v/>
      </c>
    </row>
    <row r="12" spans="1:13">
      <c r="A12" s="37"/>
      <c r="B12" s="37" t="str">
        <f>IFERROR(VLOOKUP(D12,DB!A:K,11,0),"")</f>
        <v/>
      </c>
      <c r="C12" s="37"/>
      <c r="D12"/>
      <c r="E12" s="37"/>
      <c r="F12" s="38"/>
      <c r="G12" s="135">
        <f ca="1">IFERROR(NOW()-F12,"")</f>
        <v>45991.531210995374</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45991.531210995374</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45991.531210995374</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45991.531210995374</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45991.531210995374</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45991.531210995374</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45991.531210995374</v>
      </c>
      <c r="H18" s="38"/>
      <c r="I18" s="37" t="str">
        <f>IFERROR(VLOOKUP(D18,DB!A:F,6,0),"")</f>
        <v/>
      </c>
      <c r="J18" s="37" t="str">
        <f>IFERROR(VLOOKUP(D18,DB!A:G,7,0),"")</f>
        <v/>
      </c>
      <c r="K18" s="37"/>
      <c r="L18" s="37" t="str">
        <f>IFERROR(VLOOKUP(D18,DB!A:I,9,0),"")</f>
        <v/>
      </c>
    </row>
    <row r="19" spans="1:12">
      <c r="A19" s="37"/>
      <c r="B19" s="151" t="str">
        <f>IFERROR(VLOOKUP(D19,DB!A:K,11,0),"")</f>
        <v/>
      </c>
      <c r="C19" s="37"/>
      <c r="D19" s="37"/>
      <c r="E19" s="37"/>
      <c r="F19" s="38"/>
      <c r="G19" s="105">
        <f ca="1">IFERROR(NOW()-F19,"")</f>
        <v>45991.531210995374</v>
      </c>
      <c r="H19" s="38"/>
      <c r="I19" s="151" t="str">
        <f>IFERROR(VLOOKUP(D19,DB!A:F,6,0),"")</f>
        <v/>
      </c>
      <c r="J19" s="151" t="str">
        <f>IFERROR(VLOOKUP(D19,DB!A:G,7,0),"")</f>
        <v/>
      </c>
      <c r="K19" s="37"/>
      <c r="L19" s="151" t="str">
        <f>IFERROR(VLOOKUP(D19,DB!A:I,9,0),"")</f>
        <v/>
      </c>
    </row>
    <row r="20" spans="1:12">
      <c r="A20" s="37"/>
      <c r="B20" s="151" t="str">
        <f>IFERROR(VLOOKUP(D20,DB!A:K,11,0),"")</f>
        <v/>
      </c>
      <c r="C20" s="37"/>
      <c r="D20" s="37"/>
      <c r="E20" s="37"/>
      <c r="F20" s="38"/>
      <c r="G20" s="105">
        <f ca="1">IFERROR(NOW()-F20,"")</f>
        <v>45991.531210995374</v>
      </c>
      <c r="H20" s="38"/>
      <c r="I20" s="151" t="str">
        <f>IFERROR(VLOOKUP(D20,DB!A:F,6,0),"")</f>
        <v/>
      </c>
      <c r="J20" s="151" t="str">
        <f>IFERROR(VLOOKUP(D20,DB!A:G,7,0),"")</f>
        <v/>
      </c>
      <c r="K20" s="37"/>
      <c r="L20" s="151" t="str">
        <f>IFERROR(VLOOKUP(D20,DB!A:I,9,0),"")</f>
        <v/>
      </c>
    </row>
    <row r="21" spans="1:12">
      <c r="A21" s="37"/>
      <c r="B21" s="151" t="str">
        <f>IFERROR(VLOOKUP(D21,DB!A:K,11,0),"")</f>
        <v/>
      </c>
      <c r="C21" s="37"/>
      <c r="D21" s="37"/>
      <c r="E21" s="37"/>
      <c r="F21" s="38"/>
      <c r="G21" s="105">
        <f ca="1">IFERROR(NOW()-F21,"")</f>
        <v>45991.531210995374</v>
      </c>
      <c r="H21" s="38"/>
      <c r="I21" s="151" t="str">
        <f>IFERROR(VLOOKUP(D21,DB!A:F,6,0),"")</f>
        <v/>
      </c>
      <c r="J21" s="151" t="str">
        <f>IFERROR(VLOOKUP(D21,DB!A:G,7,0),"")</f>
        <v/>
      </c>
      <c r="K21" s="37"/>
      <c r="L21" s="151" t="str">
        <f>IFERROR(VLOOKUP(D21,DB!A:I,9,0),"")</f>
        <v/>
      </c>
    </row>
    <row r="22" spans="1:12">
      <c r="A22" s="37"/>
      <c r="B22" s="151" t="str">
        <f>IFERROR(VLOOKUP(D22,DB!A:K,11,0),"")</f>
        <v/>
      </c>
      <c r="C22" s="37"/>
      <c r="D22" s="37"/>
      <c r="E22" s="37"/>
      <c r="F22" s="38"/>
      <c r="G22" s="105">
        <f ca="1">IFERROR(NOW()-F22,"")</f>
        <v>45991.531210995374</v>
      </c>
      <c r="H22" s="38"/>
      <c r="I22" s="151" t="str">
        <f>IFERROR(VLOOKUP(D22,DB!A:F,6,0),"")</f>
        <v/>
      </c>
      <c r="J22" s="151" t="str">
        <f>IFERROR(VLOOKUP(D22,DB!A:G,7,0),"")</f>
        <v/>
      </c>
      <c r="K22" s="37"/>
      <c r="L22" s="151" t="str">
        <f>IFERROR(VLOOKUP(D22,DB!A:I,9,0),"")</f>
        <v/>
      </c>
    </row>
    <row r="23" spans="1:12">
      <c r="A23" s="37"/>
      <c r="B23" s="151" t="str">
        <f>IFERROR(VLOOKUP(D23,DB!A:K,11,0),"")</f>
        <v/>
      </c>
      <c r="C23" s="37"/>
      <c r="D23" s="37"/>
      <c r="E23" s="37"/>
      <c r="F23" s="38"/>
      <c r="G23" s="105">
        <f ca="1">IFERROR(NOW()-F23,"")</f>
        <v>45991.531210995374</v>
      </c>
      <c r="H23" s="38"/>
      <c r="I23" s="151" t="str">
        <f>IFERROR(VLOOKUP(D23,DB!A:F,6,0),"")</f>
        <v/>
      </c>
      <c r="J23" s="151" t="str">
        <f>IFERROR(VLOOKUP(D23,DB!A:G,7,0),"")</f>
        <v/>
      </c>
      <c r="K23" s="37"/>
      <c r="L23" s="151" t="str">
        <f>IFERROR(VLOOKUP(D23,DB!A:I,9,0),"")</f>
        <v/>
      </c>
    </row>
    <row r="24" spans="1:12">
      <c r="A24" s="37"/>
      <c r="B24" s="151" t="str">
        <f>IFERROR(VLOOKUP(D24,DB!A:K,11,0),"")</f>
        <v/>
      </c>
      <c r="C24" s="37"/>
      <c r="D24" s="37"/>
      <c r="E24" s="37"/>
      <c r="F24" s="38"/>
      <c r="G24" s="105">
        <f ca="1">IFERROR(NOW()-F24,"")</f>
        <v>45991.531210995374</v>
      </c>
      <c r="H24" s="38"/>
      <c r="I24" s="151" t="str">
        <f>IFERROR(VLOOKUP(D24,DB!A:F,6,0),"")</f>
        <v/>
      </c>
      <c r="J24" s="151" t="str">
        <f>IFERROR(VLOOKUP(D24,DB!A:G,7,0),"")</f>
        <v/>
      </c>
      <c r="K24" s="37"/>
      <c r="L24" s="151" t="str">
        <f>IFERROR(VLOOKUP(D24,DB!A:I,9,0),"")</f>
        <v/>
      </c>
    </row>
    <row r="25" spans="1:12">
      <c r="A25" s="37"/>
      <c r="B25" s="151" t="str">
        <f>IFERROR(VLOOKUP(D25,DB!A:K,11,0),"")</f>
        <v/>
      </c>
      <c r="C25" s="37"/>
      <c r="D25" s="37"/>
      <c r="E25" s="37"/>
      <c r="F25" s="38"/>
      <c r="G25" s="105">
        <f ca="1">IFERROR(NOW()-F25,"")</f>
        <v>45991.531210995374</v>
      </c>
      <c r="H25" s="38"/>
      <c r="I25" s="151" t="str">
        <f>IFERROR(VLOOKUP(D25,DB!A:F,6,0),"")</f>
        <v/>
      </c>
      <c r="J25" s="151" t="str">
        <f>IFERROR(VLOOKUP(D25,DB!A:G,7,0),"")</f>
        <v/>
      </c>
      <c r="K25" s="37"/>
      <c r="L25" s="151" t="str">
        <f>IFERROR(VLOOKUP(D25,DB!A:I,9,0),"")</f>
        <v/>
      </c>
    </row>
    <row r="26" spans="1:12">
      <c r="A26" s="37"/>
      <c r="B26" s="151" t="str">
        <f>IFERROR(VLOOKUP(D26,DB!A:K,11,0),"")</f>
        <v/>
      </c>
      <c r="C26" s="37"/>
      <c r="D26" s="37"/>
      <c r="E26" s="37"/>
      <c r="F26" s="38"/>
      <c r="G26" s="105">
        <f ca="1">IFERROR(NOW()-F26,"")</f>
        <v>45991.531210995374</v>
      </c>
      <c r="H26" s="38"/>
      <c r="I26" s="151" t="str">
        <f>IFERROR(VLOOKUP(D26,DB!A:F,6,0),"")</f>
        <v/>
      </c>
      <c r="J26" s="151" t="str">
        <f>IFERROR(VLOOKUP(D26,DB!A:G,7,0),"")</f>
        <v/>
      </c>
      <c r="K26" s="37"/>
      <c r="L26" s="151" t="str">
        <f>IFERROR(VLOOKUP(D26,DB!A:I,9,0),"")</f>
        <v/>
      </c>
    </row>
    <row r="27" spans="1:12">
      <c r="A27" s="37"/>
      <c r="B27" s="151" t="str">
        <f>IFERROR(VLOOKUP(D27,DB!A:K,11,0),"")</f>
        <v/>
      </c>
      <c r="C27" s="37"/>
      <c r="D27" s="37"/>
      <c r="E27" s="37"/>
      <c r="F27" s="38"/>
      <c r="G27" s="105">
        <f ca="1">IFERROR(NOW()-F27,"")</f>
        <v>45991.531210995374</v>
      </c>
      <c r="H27" s="38"/>
      <c r="I27" s="151" t="str">
        <f>IFERROR(VLOOKUP(D27,DB!A:F,6,0),"")</f>
        <v/>
      </c>
      <c r="J27" s="151" t="str">
        <f>IFERROR(VLOOKUP(D27,DB!A:G,7,0),"")</f>
        <v/>
      </c>
      <c r="K27" s="37"/>
      <c r="L27" s="151" t="str">
        <f>IFERROR(VLOOKUP(D27,DB!A:I,9,0),"")</f>
        <v/>
      </c>
    </row>
    <row r="28" spans="1:12">
      <c r="A28" s="37"/>
      <c r="B28" s="151" t="str">
        <f>IFERROR(VLOOKUP(D28,DB!A:K,11,0),"")</f>
        <v/>
      </c>
      <c r="C28" s="37"/>
      <c r="D28" s="37"/>
      <c r="E28" s="37"/>
      <c r="F28" s="38"/>
      <c r="G28" s="135">
        <f ca="1">IFERROR(NOW()-F28,"")</f>
        <v>45991.531210995374</v>
      </c>
      <c r="H28" s="38"/>
      <c r="I28" s="151" t="str">
        <f>IFERROR(VLOOKUP(D28,DB!A:F,6,0),"")</f>
        <v/>
      </c>
      <c r="J28" s="151" t="str">
        <f>IFERROR(VLOOKUP(D28,DB!A:G,7,0),"")</f>
        <v/>
      </c>
      <c r="K28" s="37"/>
      <c r="L28" s="151" t="str">
        <f>IFERROR(VLOOKUP(D28,DB!A:I,9,0),"")</f>
        <v/>
      </c>
    </row>
    <row r="29" spans="1:12">
      <c r="A29" s="37"/>
      <c r="B29" s="151" t="str">
        <f>IFERROR(VLOOKUP(D29,DB!A:K,11,0),"")</f>
        <v/>
      </c>
      <c r="C29" s="37"/>
      <c r="D29" s="37"/>
      <c r="E29" s="37"/>
      <c r="F29" s="38"/>
      <c r="G29" s="135">
        <f ca="1">IFERROR(NOW()-F29,"")</f>
        <v>45991.531210995374</v>
      </c>
      <c r="H29" s="38"/>
      <c r="I29" s="151" t="str">
        <f>IFERROR(VLOOKUP(D29,DB!A:F,6,0),"")</f>
        <v/>
      </c>
      <c r="J29" s="151" t="str">
        <f>IFERROR(VLOOKUP(D29,DB!A:G,7,0),"")</f>
        <v/>
      </c>
      <c r="K29" s="37"/>
      <c r="L29" s="151" t="str">
        <f>IFERROR(VLOOKUP(D29,DB!A:I,9,0),"")</f>
        <v/>
      </c>
    </row>
    <row r="30" spans="1:12">
      <c r="A30" s="37"/>
      <c r="B30" s="151" t="str">
        <f>IFERROR(VLOOKUP(D30,DB!A:K,11,0),"")</f>
        <v/>
      </c>
      <c r="C30" s="37"/>
      <c r="D30" s="37"/>
      <c r="E30" s="37"/>
      <c r="F30" s="38"/>
      <c r="G30" s="135">
        <f ca="1">IFERROR(NOW()-F30,"")</f>
        <v>45991.531210995374</v>
      </c>
      <c r="H30" s="38"/>
      <c r="I30" s="151" t="str">
        <f>IFERROR(VLOOKUP(D30,DB!A:F,6,0),"")</f>
        <v/>
      </c>
      <c r="J30" s="151" t="str">
        <f>IFERROR(VLOOKUP(D30,DB!A:G,7,0),"")</f>
        <v/>
      </c>
      <c r="K30" s="37"/>
      <c r="L30" s="151" t="str">
        <f>IFERROR(VLOOKUP(D30,DB!A:I,9,0),"")</f>
        <v/>
      </c>
    </row>
    <row r="31" spans="1:12">
      <c r="A31" s="37"/>
      <c r="B31" s="151" t="str">
        <f>IFERROR(VLOOKUP(D31,DB!A:K,11,0),"")</f>
        <v/>
      </c>
      <c r="C31" s="37"/>
      <c r="D31" s="37"/>
      <c r="E31" s="37"/>
      <c r="F31" s="38"/>
      <c r="G31" s="135">
        <f ca="1">IFERROR(NOW()-F31,"")</f>
        <v>45991.531210995374</v>
      </c>
      <c r="H31" s="38"/>
      <c r="I31" s="151" t="str">
        <f>IFERROR(VLOOKUP(D31,DB!A:F,6,0),"")</f>
        <v/>
      </c>
      <c r="J31" s="151" t="str">
        <f>IFERROR(VLOOKUP(D31,DB!A:G,7,0),"")</f>
        <v/>
      </c>
      <c r="K31" s="37"/>
      <c r="L31" s="151" t="str">
        <f>IFERROR(VLOOKUP(D31,DB!A:I,9,0),"")</f>
        <v/>
      </c>
    </row>
    <row r="32" spans="1:12">
      <c r="A32" s="37"/>
      <c r="B32" s="151" t="str">
        <f>IFERROR(VLOOKUP(D32,DB!A:K,11,0),"")</f>
        <v/>
      </c>
      <c r="C32" s="37"/>
      <c r="D32" s="37"/>
      <c r="E32" s="37"/>
      <c r="F32" s="38"/>
      <c r="G32" s="135">
        <f ca="1">IFERROR(NOW()-F32,"")</f>
        <v>45991.531210995374</v>
      </c>
      <c r="H32" s="38"/>
      <c r="I32" s="151" t="str">
        <f>IFERROR(VLOOKUP(D32,DB!A:F,6,0),"")</f>
        <v/>
      </c>
      <c r="J32" s="151" t="str">
        <f>IFERROR(VLOOKUP(D32,DB!A:G,7,0),"")</f>
        <v/>
      </c>
      <c r="K32" s="37"/>
      <c r="L32" s="151" t="str">
        <f>IFERROR(VLOOKUP(D32,DB!A:I,9,0),"")</f>
        <v/>
      </c>
    </row>
    <row r="33" spans="1:12">
      <c r="A33" s="37"/>
      <c r="B33" s="151" t="str">
        <f>IFERROR(VLOOKUP(D33,DB!A:K,11,0),"")</f>
        <v/>
      </c>
      <c r="C33" s="37"/>
      <c r="D33" s="37"/>
      <c r="E33" s="37"/>
      <c r="F33" s="38"/>
      <c r="G33" s="135">
        <f ca="1">IFERROR(NOW()-F33,"")</f>
        <v>45991.531210995374</v>
      </c>
      <c r="H33" s="38"/>
      <c r="I33" s="151" t="str">
        <f>IFERROR(VLOOKUP(D33,DB!A:F,6,0),"")</f>
        <v/>
      </c>
      <c r="J33" s="151" t="str">
        <f>IFERROR(VLOOKUP(D33,DB!A:G,7,0),"")</f>
        <v/>
      </c>
      <c r="K33" s="37"/>
      <c r="L33" s="151" t="str">
        <f>IFERROR(VLOOKUP(D33,DB!A:I,9,0),"")</f>
        <v/>
      </c>
    </row>
    <row r="34" spans="1:12">
      <c r="A34" s="37"/>
      <c r="B34" s="151" t="str">
        <f>IFERROR(VLOOKUP(D34,DB!A:K,11,0),"")</f>
        <v/>
      </c>
      <c r="C34" s="37"/>
      <c r="D34" s="37"/>
      <c r="E34" s="37"/>
      <c r="F34" s="38"/>
      <c r="G34" s="135">
        <f ca="1">IFERROR(NOW()-F34,"")</f>
        <v>45991.531210995374</v>
      </c>
      <c r="H34" s="38"/>
      <c r="I34" s="151" t="str">
        <f>IFERROR(VLOOKUP(D34,DB!A:F,6,0),"")</f>
        <v/>
      </c>
      <c r="J34" s="151" t="str">
        <f>IFERROR(VLOOKUP(D34,DB!A:G,7,0),"")</f>
        <v/>
      </c>
      <c r="K34" s="37"/>
      <c r="L34" s="151" t="str">
        <f>IFERROR(VLOOKUP(D34,DB!A:I,9,0),"")</f>
        <v/>
      </c>
    </row>
    <row r="35" spans="1:12">
      <c r="A35" s="37"/>
      <c r="B35" s="151" t="str">
        <f>IFERROR(VLOOKUP(D35,DB!A:K,11,0),"")</f>
        <v/>
      </c>
      <c r="C35" s="37"/>
      <c r="D35" s="37"/>
      <c r="E35" s="37"/>
      <c r="F35" s="38"/>
      <c r="G35" s="135">
        <f ca="1">IFERROR(NOW()-F35,"")</f>
        <v>45991.531210995374</v>
      </c>
      <c r="H35" s="38"/>
      <c r="I35" s="151" t="str">
        <f>IFERROR(VLOOKUP(D35,DB!A:F,6,0),"")</f>
        <v/>
      </c>
      <c r="J35" s="151" t="str">
        <f>IFERROR(VLOOKUP(D35,DB!A:G,7,0),"")</f>
        <v/>
      </c>
      <c r="K35" s="37"/>
      <c r="L35" s="151" t="str">
        <f>IFERROR(VLOOKUP(D35,DB!A:I,9,0),"")</f>
        <v/>
      </c>
    </row>
    <row r="36" spans="1:12">
      <c r="A36" s="37"/>
      <c r="B36" s="151" t="str">
        <f>IFERROR(VLOOKUP(D36,DB!A:K,11,0),"")</f>
        <v/>
      </c>
      <c r="C36" s="37"/>
      <c r="D36" s="37"/>
      <c r="E36" s="37"/>
      <c r="F36" s="38"/>
      <c r="G36" s="135">
        <f ca="1">IFERROR(NOW()-F36,"")</f>
        <v>45991.531210995374</v>
      </c>
      <c r="H36" s="38"/>
      <c r="I36" s="151" t="str">
        <f>IFERROR(VLOOKUP(D36,DB!A:F,6,0),"")</f>
        <v/>
      </c>
      <c r="J36" s="151" t="str">
        <f>IFERROR(VLOOKUP(D36,DB!A:G,7,0),"")</f>
        <v/>
      </c>
      <c r="K36" s="37"/>
      <c r="L36" s="151" t="str">
        <f>IFERROR(VLOOKUP(D36,DB!A:I,9,0),"")</f>
        <v/>
      </c>
    </row>
    <row r="37" spans="1:12">
      <c r="A37" s="37"/>
      <c r="B37" s="151" t="str">
        <f>IFERROR(VLOOKUP(D37,DB!A:K,11,0),"")</f>
        <v/>
      </c>
      <c r="C37" s="37"/>
      <c r="D37" s="37"/>
      <c r="E37" s="37"/>
      <c r="F37" s="38"/>
      <c r="G37" s="135">
        <f ca="1">IFERROR(NOW()-F37,"")</f>
        <v>45991.531210995374</v>
      </c>
      <c r="H37" s="38"/>
      <c r="I37" s="151" t="str">
        <f>IFERROR(VLOOKUP(D37,DB!A:F,6,0),"")</f>
        <v/>
      </c>
      <c r="J37" s="151" t="str">
        <f>IFERROR(VLOOKUP(D37,DB!A:G,7,0),"")</f>
        <v/>
      </c>
      <c r="K37" s="37"/>
      <c r="L37" s="151" t="str">
        <f>IFERROR(VLOOKUP(D37,DB!A:I,9,0),"")</f>
        <v/>
      </c>
    </row>
    <row r="38" spans="1:12">
      <c r="A38" s="37"/>
      <c r="B38" s="151" t="str">
        <f>IFERROR(VLOOKUP(D38,DB!A:K,11,0),"")</f>
        <v/>
      </c>
      <c r="C38" s="37"/>
      <c r="D38" s="37"/>
      <c r="E38" s="37"/>
      <c r="F38" s="38"/>
      <c r="G38" s="135">
        <f ca="1">IFERROR(NOW()-F38,"")</f>
        <v>45991.531210995374</v>
      </c>
      <c r="H38" s="38"/>
      <c r="I38" s="151" t="str">
        <f>IFERROR(VLOOKUP(D38,DB!A:F,6,0),"")</f>
        <v/>
      </c>
      <c r="J38" s="151" t="str">
        <f>IFERROR(VLOOKUP(D38,DB!A:G,7,0),"")</f>
        <v/>
      </c>
      <c r="K38" s="37"/>
      <c r="L38" s="151" t="str">
        <f>IFERROR(VLOOKUP(D38,DB!A:I,9,0),"")</f>
        <v/>
      </c>
    </row>
    <row r="39" spans="1:12">
      <c r="A39" s="37"/>
      <c r="B39" s="151" t="str">
        <f>IFERROR(VLOOKUP(D39,DB!A:K,11,0),"")</f>
        <v/>
      </c>
      <c r="C39" s="37"/>
      <c r="D39" s="37"/>
      <c r="E39" s="37"/>
      <c r="F39" s="38"/>
      <c r="G39" s="135">
        <f ca="1">IFERROR(NOW()-F39,"")</f>
        <v>45991.531210995374</v>
      </c>
      <c r="H39" s="38"/>
      <c r="I39" s="151" t="str">
        <f>IFERROR(VLOOKUP(D39,DB!A:F,6,0),"")</f>
        <v/>
      </c>
      <c r="J39" s="151" t="str">
        <f>IFERROR(VLOOKUP(D39,DB!A:G,7,0),"")</f>
        <v/>
      </c>
      <c r="K39" s="37"/>
      <c r="L39" s="151" t="str">
        <f>IFERROR(VLOOKUP(D39,DB!A:I,9,0),"")</f>
        <v/>
      </c>
    </row>
    <row r="40" spans="1:12">
      <c r="A40" s="37"/>
      <c r="B40" s="151" t="str">
        <f>IFERROR(VLOOKUP(D40,DB!A:K,11,0),"")</f>
        <v/>
      </c>
      <c r="C40" s="37"/>
      <c r="D40" s="37"/>
      <c r="E40" s="37"/>
      <c r="F40" s="38"/>
      <c r="G40" s="135">
        <f ca="1">IFERROR(NOW()-F40,"")</f>
        <v>45991.531210995374</v>
      </c>
      <c r="H40" s="38"/>
      <c r="I40" s="151" t="str">
        <f>IFERROR(VLOOKUP(D40,DB!A:F,6,0),"")</f>
        <v/>
      </c>
      <c r="J40" s="151" t="str">
        <f>IFERROR(VLOOKUP(D40,DB!A:G,7,0),"")</f>
        <v/>
      </c>
      <c r="K40" s="37"/>
      <c r="L40" s="151" t="str">
        <f>IFERROR(VLOOKUP(D40,DB!A:I,9,0),"")</f>
        <v/>
      </c>
    </row>
    <row r="41" spans="1:12">
      <c r="A41" s="37"/>
      <c r="B41" s="151" t="str">
        <f>IFERROR(VLOOKUP(D41,DB!A:K,11,0),"")</f>
        <v/>
      </c>
      <c r="C41" s="37"/>
      <c r="D41" s="37"/>
      <c r="E41" s="37"/>
      <c r="F41" s="38"/>
      <c r="G41" s="135">
        <f ca="1">IFERROR(NOW()-F41,"")</f>
        <v>45991.531210995374</v>
      </c>
      <c r="H41" s="38"/>
      <c r="I41" s="151" t="str">
        <f>IFERROR(VLOOKUP(D41,DB!A:F,6,0),"")</f>
        <v/>
      </c>
      <c r="J41" s="151" t="str">
        <f>IFERROR(VLOOKUP(D41,DB!A:G,7,0),"")</f>
        <v/>
      </c>
      <c r="K41" s="37"/>
      <c r="L41" s="151" t="str">
        <f>IFERROR(VLOOKUP(D41,DB!A:I,9,0),"")</f>
        <v/>
      </c>
    </row>
    <row r="42" spans="1:12">
      <c r="A42" s="37"/>
      <c r="B42" s="151" t="str">
        <f>IFERROR(VLOOKUP(D42,DB!A:K,11,0),"")</f>
        <v/>
      </c>
      <c r="C42" s="37"/>
      <c r="D42" s="37"/>
      <c r="E42" s="37"/>
      <c r="F42" s="38"/>
      <c r="G42" s="135">
        <f ca="1">IFERROR(NOW()-F42,"")</f>
        <v>45991.531210995374</v>
      </c>
      <c r="H42" s="38"/>
      <c r="I42" s="151" t="str">
        <f>IFERROR(VLOOKUP(D42,DB!A:F,6,0),"")</f>
        <v/>
      </c>
      <c r="J42" s="151" t="str">
        <f>IFERROR(VLOOKUP(D42,DB!A:G,7,0),"")</f>
        <v/>
      </c>
      <c r="K42" s="37"/>
      <c r="L42" s="151" t="str">
        <f>IFERROR(VLOOKUP(D42,DB!A:I,9,0),"")</f>
        <v/>
      </c>
    </row>
    <row r="43" spans="1:12">
      <c r="A43" s="37"/>
      <c r="B43" s="151" t="str">
        <f>IFERROR(VLOOKUP(D43,DB!A:K,11,0),"")</f>
        <v/>
      </c>
      <c r="C43" s="37"/>
      <c r="D43" s="37"/>
      <c r="E43" s="37"/>
      <c r="F43" s="38"/>
      <c r="G43" s="135">
        <f ca="1">IFERROR(NOW()-F43,"")</f>
        <v>45991.531210995374</v>
      </c>
      <c r="H43" s="38"/>
      <c r="I43" s="151" t="str">
        <f>IFERROR(VLOOKUP(D43,DB!A:F,6,0),"")</f>
        <v/>
      </c>
      <c r="J43" s="151" t="str">
        <f>IFERROR(VLOOKUP(D43,DB!A:G,7,0),"")</f>
        <v/>
      </c>
      <c r="K43" s="37"/>
      <c r="L43" s="151" t="str">
        <f>IFERROR(VLOOKUP(D43,DB!A:I,9,0),"")</f>
        <v/>
      </c>
    </row>
    <row r="44" spans="1:12">
      <c r="A44" s="37"/>
      <c r="B44" s="151" t="str">
        <f>IFERROR(VLOOKUP(D44,DB!A:K,11,0),"")</f>
        <v/>
      </c>
      <c r="C44" s="37"/>
      <c r="D44" s="37"/>
      <c r="E44" s="37"/>
      <c r="F44" s="38"/>
      <c r="G44" s="135">
        <f ca="1">IFERROR(NOW()-F44,"")</f>
        <v>45991.531210995374</v>
      </c>
      <c r="H44" s="38"/>
      <c r="I44" s="151" t="str">
        <f>IFERROR(VLOOKUP(D44,DB!A:F,6,0),"")</f>
        <v/>
      </c>
      <c r="J44" s="151" t="str">
        <f>IFERROR(VLOOKUP(D44,DB!A:G,7,0),"")</f>
        <v/>
      </c>
      <c r="K44" s="37"/>
      <c r="L44" s="151" t="str">
        <f>IFERROR(VLOOKUP(D44,DB!A:I,9,0),"")</f>
        <v/>
      </c>
    </row>
    <row r="45" spans="1:12">
      <c r="A45" s="37"/>
      <c r="B45" s="151" t="str">
        <f>IFERROR(VLOOKUP(D45,DB!A:K,11,0),"")</f>
        <v/>
      </c>
      <c r="C45" s="37"/>
      <c r="D45" s="37"/>
      <c r="E45" s="37"/>
      <c r="F45" s="38"/>
      <c r="G45" s="135">
        <f ca="1">IFERROR(NOW()-F45,"")</f>
        <v>45991.531210995374</v>
      </c>
      <c r="H45" s="38"/>
      <c r="I45" s="151" t="str">
        <f>IFERROR(VLOOKUP(D45,DB!A:F,6,0),"")</f>
        <v/>
      </c>
      <c r="J45" s="151" t="str">
        <f>IFERROR(VLOOKUP(D45,DB!A:G,7,0),"")</f>
        <v/>
      </c>
      <c r="K45" s="37"/>
      <c r="L45" s="151" t="str">
        <f>IFERROR(VLOOKUP(D45,DB!A:I,9,0),"")</f>
        <v/>
      </c>
    </row>
    <row r="46" spans="1:12">
      <c r="A46" s="37"/>
      <c r="B46" s="151" t="str">
        <f>IFERROR(VLOOKUP(D46,DB!A:K,11,0),"")</f>
        <v/>
      </c>
      <c r="C46" s="37"/>
      <c r="D46" s="37"/>
      <c r="E46" s="37"/>
      <c r="F46" s="38"/>
      <c r="G46" s="135">
        <f ca="1">IFERROR(NOW()-F46,"")</f>
        <v>45991.531210995374</v>
      </c>
      <c r="H46" s="38"/>
      <c r="I46" s="151" t="str">
        <f>IFERROR(VLOOKUP(D46,DB!A:F,6,0),"")</f>
        <v/>
      </c>
      <c r="J46" s="151" t="str">
        <f>IFERROR(VLOOKUP(D46,DB!A:G,7,0),"")</f>
        <v/>
      </c>
      <c r="K46" s="37"/>
      <c r="L46" s="151" t="str">
        <f>IFERROR(VLOOKUP(D46,DB!A:I,9,0),"")</f>
        <v/>
      </c>
    </row>
    <row r="47" spans="1:12">
      <c r="A47" s="37"/>
      <c r="B47" s="151" t="str">
        <f>IFERROR(VLOOKUP(D47,DB!A:K,11,0),"")</f>
        <v/>
      </c>
      <c r="C47" s="37"/>
      <c r="D47" s="37"/>
      <c r="E47" s="37"/>
      <c r="F47" s="38"/>
      <c r="G47" s="135">
        <f ca="1">IFERROR(NOW()-F47,"")</f>
        <v>45991.531210995374</v>
      </c>
      <c r="H47" s="38"/>
      <c r="I47" s="151" t="str">
        <f>IFERROR(VLOOKUP(D47,DB!A:F,6,0),"")</f>
        <v/>
      </c>
      <c r="J47" s="151" t="str">
        <f>IFERROR(VLOOKUP(D47,DB!A:G,7,0),"")</f>
        <v/>
      </c>
      <c r="K47" s="37"/>
      <c r="L47" s="151" t="str">
        <f>IFERROR(VLOOKUP(D47,DB!A:I,9,0),"")</f>
        <v/>
      </c>
    </row>
    <row r="48" spans="1:12">
      <c r="A48" s="37"/>
      <c r="B48" s="151" t="str">
        <f>IFERROR(VLOOKUP(D48,DB!A:K,11,0),"")</f>
        <v/>
      </c>
      <c r="C48" s="37"/>
      <c r="D48" s="37"/>
      <c r="E48" s="37"/>
      <c r="F48" s="38"/>
      <c r="G48" s="135">
        <f ca="1">IFERROR(NOW()-F48,"")</f>
        <v>45991.531210995374</v>
      </c>
      <c r="H48" s="38"/>
      <c r="I48" s="151" t="str">
        <f>IFERROR(VLOOKUP(D48,DB!A:F,6,0),"")</f>
        <v/>
      </c>
      <c r="J48" s="151" t="str">
        <f>IFERROR(VLOOKUP(D48,DB!A:G,7,0),"")</f>
        <v/>
      </c>
      <c r="K48" s="37"/>
      <c r="L48" s="151" t="str">
        <f>IFERROR(VLOOKUP(D48,DB!A:I,9,0),"")</f>
        <v/>
      </c>
    </row>
    <row r="49" spans="1:12">
      <c r="A49" s="37"/>
      <c r="B49" s="151" t="str">
        <f>IFERROR(VLOOKUP(D49,DB!A:K,11,0),"")</f>
        <v/>
      </c>
      <c r="C49" s="37"/>
      <c r="D49" s="37"/>
      <c r="E49" s="37"/>
      <c r="F49" s="38"/>
      <c r="G49" s="135">
        <f ca="1">IFERROR(NOW()-F49,"")</f>
        <v>45991.531210995374</v>
      </c>
      <c r="H49" s="38"/>
      <c r="I49" s="151" t="str">
        <f>IFERROR(VLOOKUP(D49,DB!A:F,6,0),"")</f>
        <v/>
      </c>
      <c r="J49" s="151" t="str">
        <f>IFERROR(VLOOKUP(D49,DB!A:G,7,0),"")</f>
        <v/>
      </c>
      <c r="K49" s="37"/>
      <c r="L49" s="151" t="str">
        <f>IFERROR(VLOOKUP(D49,DB!A:I,9,0),"")</f>
        <v/>
      </c>
    </row>
    <row r="50" spans="1:12">
      <c r="A50" s="37"/>
      <c r="B50" s="151" t="str">
        <f>IFERROR(VLOOKUP(D50,DB!A:K,11,0),"")</f>
        <v/>
      </c>
      <c r="C50" s="37"/>
      <c r="D50" s="37"/>
      <c r="E50" s="37"/>
      <c r="F50" s="38"/>
      <c r="G50" s="135">
        <f ca="1">IFERROR(NOW()-F50,"")</f>
        <v>45991.531210995374</v>
      </c>
      <c r="H50" s="38"/>
      <c r="I50" s="151" t="str">
        <f>IFERROR(VLOOKUP(D50,DB!A:F,6,0),"")</f>
        <v/>
      </c>
      <c r="J50" s="151" t="str">
        <f>IFERROR(VLOOKUP(D50,DB!A:G,7,0),"")</f>
        <v/>
      </c>
      <c r="K50" s="37"/>
      <c r="L50" s="151" t="str">
        <f>IFERROR(VLOOKUP(D50,DB!A:I,9,0),"")</f>
        <v/>
      </c>
    </row>
    <row r="51" spans="1:12">
      <c r="A51" s="37"/>
      <c r="B51" s="151" t="str">
        <f>IFERROR(VLOOKUP(D51,DB!A:K,11,0),"")</f>
        <v/>
      </c>
      <c r="C51" s="37"/>
      <c r="D51" s="37"/>
      <c r="E51" s="37"/>
      <c r="F51" s="38"/>
      <c r="G51" s="135">
        <f ca="1">IFERROR(NOW()-F51,"")</f>
        <v>45991.531210995374</v>
      </c>
      <c r="H51" s="38"/>
      <c r="I51" s="151" t="str">
        <f>IFERROR(VLOOKUP(D51,DB!A:F,6,0),"")</f>
        <v/>
      </c>
      <c r="J51" s="151" t="str">
        <f>IFERROR(VLOOKUP(D51,DB!A:G,7,0),"")</f>
        <v/>
      </c>
      <c r="K51" s="37"/>
      <c r="L51" s="151" t="str">
        <f>IFERROR(VLOOKUP(D51,DB!A:I,9,0),"")</f>
        <v/>
      </c>
    </row>
    <row r="52" spans="1:12">
      <c r="A52" s="37"/>
      <c r="B52" s="151" t="str">
        <f>IFERROR(VLOOKUP(D52,DB!A:K,11,0),"")</f>
        <v/>
      </c>
      <c r="C52" s="37"/>
      <c r="D52" s="37"/>
      <c r="E52" s="37"/>
      <c r="F52" s="38"/>
      <c r="G52" s="135">
        <f ca="1">IFERROR(NOW()-F52,"")</f>
        <v>45991.531210995374</v>
      </c>
      <c r="H52" s="38"/>
      <c r="I52" s="151" t="str">
        <f>IFERROR(VLOOKUP(D52,DB!A:F,6,0),"")</f>
        <v/>
      </c>
      <c r="J52" s="151" t="str">
        <f>IFERROR(VLOOKUP(D52,DB!A:G,7,0),"")</f>
        <v/>
      </c>
      <c r="K52" s="37"/>
      <c r="L52" s="151" t="str">
        <f>IFERROR(VLOOKUP(D52,DB!A:I,9,0),"")</f>
        <v/>
      </c>
    </row>
    <row r="53" spans="1:12">
      <c r="A53" s="37"/>
      <c r="B53" s="151" t="str">
        <f>IFERROR(VLOOKUP(D53,DB!A:K,11,0),"")</f>
        <v/>
      </c>
      <c r="C53" s="37"/>
      <c r="D53" s="37"/>
      <c r="E53" s="37"/>
      <c r="F53" s="38"/>
      <c r="G53" s="135">
        <f ca="1">IFERROR(NOW()-F53,"")</f>
        <v>45991.531210995374</v>
      </c>
      <c r="H53" s="38"/>
      <c r="I53" s="151" t="str">
        <f>IFERROR(VLOOKUP(D53,DB!A:F,6,0),"")</f>
        <v/>
      </c>
      <c r="J53" s="151" t="str">
        <f>IFERROR(VLOOKUP(D53,DB!A:G,7,0),"")</f>
        <v/>
      </c>
      <c r="K53" s="37"/>
      <c r="L53" s="151" t="str">
        <f>IFERROR(VLOOKUP(D53,DB!A:I,9,0),"")</f>
        <v/>
      </c>
    </row>
    <row r="54" spans="1:12">
      <c r="A54" s="37"/>
      <c r="B54" s="151" t="str">
        <f>IFERROR(VLOOKUP(D54,DB!A:K,11,0),"")</f>
        <v/>
      </c>
      <c r="C54" s="37"/>
      <c r="D54" s="37"/>
      <c r="E54" s="37"/>
      <c r="F54" s="38"/>
      <c r="G54" s="135">
        <f ca="1">IFERROR(NOW()-F54,"")</f>
        <v>45991.531210995374</v>
      </c>
      <c r="H54" s="38"/>
      <c r="I54" s="151" t="str">
        <f>IFERROR(VLOOKUP(D54,DB!A:F,6,0),"")</f>
        <v/>
      </c>
      <c r="J54" s="151" t="str">
        <f>IFERROR(VLOOKUP(D54,DB!A:G,7,0),"")</f>
        <v/>
      </c>
      <c r="K54" s="37"/>
      <c r="L54" s="151" t="str">
        <f>IFERROR(VLOOKUP(D54,DB!A:I,9,0),"")</f>
        <v/>
      </c>
    </row>
    <row r="55" spans="1:12">
      <c r="A55" s="37"/>
      <c r="B55" s="151" t="str">
        <f>IFERROR(VLOOKUP(D55,DB!A:K,11,0),"")</f>
        <v/>
      </c>
      <c r="C55" s="37"/>
      <c r="D55" s="37"/>
      <c r="E55" s="37"/>
      <c r="F55" s="38"/>
      <c r="G55" s="135">
        <f ca="1">IFERROR(NOW()-F55,"")</f>
        <v>45991.531210995374</v>
      </c>
      <c r="H55" s="38"/>
      <c r="I55" s="151" t="str">
        <f>IFERROR(VLOOKUP(D55,DB!A:F,6,0),"")</f>
        <v/>
      </c>
      <c r="J55" s="151" t="str">
        <f>IFERROR(VLOOKUP(D55,DB!A:G,7,0),"")</f>
        <v/>
      </c>
      <c r="K55" s="37"/>
      <c r="L55" s="151" t="str">
        <f>IFERROR(VLOOKUP(D55,DB!A:I,9,0),"")</f>
        <v/>
      </c>
    </row>
    <row r="56" spans="1:12">
      <c r="A56" s="37"/>
      <c r="B56" s="151" t="str">
        <f>IFERROR(VLOOKUP(D56,DB!A:K,11,0),"")</f>
        <v/>
      </c>
      <c r="C56" s="37"/>
      <c r="D56" s="37"/>
      <c r="E56" s="37"/>
      <c r="F56" s="38"/>
      <c r="G56" s="135">
        <f ca="1">IFERROR(NOW()-F56,"")</f>
        <v>45991.531210995374</v>
      </c>
      <c r="H56" s="38"/>
      <c r="I56" s="151" t="str">
        <f>IFERROR(VLOOKUP(D56,DB!A:F,6,0),"")</f>
        <v/>
      </c>
      <c r="J56" s="151" t="str">
        <f>IFERROR(VLOOKUP(D56,DB!A:G,7,0),"")</f>
        <v/>
      </c>
      <c r="K56" s="37"/>
      <c r="L56" s="151" t="str">
        <f>IFERROR(VLOOKUP(D56,DB!A:I,9,0),"")</f>
        <v/>
      </c>
    </row>
    <row r="57" spans="1:12">
      <c r="A57" s="37"/>
      <c r="B57" s="151" t="str">
        <f>IFERROR(VLOOKUP(D57,DB!A:K,11,0),"")</f>
        <v/>
      </c>
      <c r="C57" s="37"/>
      <c r="D57" s="37"/>
      <c r="E57" s="37"/>
      <c r="F57" s="38"/>
      <c r="G57" s="135">
        <f ca="1">IFERROR(NOW()-F57,"")</f>
        <v>45991.531210995374</v>
      </c>
      <c r="H57" s="38"/>
      <c r="I57" s="151" t="str">
        <f>IFERROR(VLOOKUP(D57,DB!A:F,6,0),"")</f>
        <v/>
      </c>
      <c r="J57" s="151" t="str">
        <f>IFERROR(VLOOKUP(D57,DB!A:G,7,0),"")</f>
        <v/>
      </c>
      <c r="K57" s="37"/>
      <c r="L57" s="151" t="str">
        <f>IFERROR(VLOOKUP(D57,DB!A:I,9,0),"")</f>
        <v/>
      </c>
    </row>
    <row r="58" spans="1:12">
      <c r="A58" s="37"/>
      <c r="B58" s="151" t="str">
        <f>IFERROR(VLOOKUP(D58,DB!A:K,11,0),"")</f>
        <v/>
      </c>
      <c r="C58" s="37"/>
      <c r="D58" s="37"/>
      <c r="E58" s="37"/>
      <c r="F58" s="38"/>
      <c r="G58" s="135">
        <f ca="1">IFERROR(NOW()-F58,"")</f>
        <v>45991.531210995374</v>
      </c>
      <c r="H58" s="38"/>
      <c r="I58" s="151" t="str">
        <f>IFERROR(VLOOKUP(D58,DB!A:F,6,0),"")</f>
        <v/>
      </c>
      <c r="J58" s="151" t="str">
        <f>IFERROR(VLOOKUP(D58,DB!A:G,7,0),"")</f>
        <v/>
      </c>
      <c r="K58" s="37"/>
      <c r="L58" s="151" t="str">
        <f>IFERROR(VLOOKUP(D58,DB!A:I,9,0),"")</f>
        <v/>
      </c>
    </row>
    <row r="59" spans="1:12">
      <c r="A59" s="37"/>
      <c r="B59" s="151" t="str">
        <f>IFERROR(VLOOKUP(D59,DB!A:K,11,0),"")</f>
        <v/>
      </c>
      <c r="C59" s="37"/>
      <c r="D59" s="37"/>
      <c r="E59" s="37"/>
      <c r="F59" s="38"/>
      <c r="G59" s="135">
        <f ca="1">IFERROR(NOW()-F59,"")</f>
        <v>45991.531210995374</v>
      </c>
      <c r="H59" s="38"/>
      <c r="I59" s="151" t="str">
        <f>IFERROR(VLOOKUP(D59,DB!A:F,6,0),"")</f>
        <v/>
      </c>
      <c r="J59" s="151" t="str">
        <f>IFERROR(VLOOKUP(D59,DB!A:G,7,0),"")</f>
        <v/>
      </c>
      <c r="K59" s="37"/>
      <c r="L59" s="151" t="str">
        <f>IFERROR(VLOOKUP(D59,DB!A:I,9,0),"")</f>
        <v/>
      </c>
    </row>
    <row r="60" spans="1:12">
      <c r="A60" s="37"/>
      <c r="B60" s="151" t="str">
        <f>IFERROR(VLOOKUP(D60,DB!A:K,11,0),"")</f>
        <v/>
      </c>
      <c r="C60" s="37"/>
      <c r="D60" s="37"/>
      <c r="E60" s="37"/>
      <c r="F60" s="38"/>
      <c r="G60" s="135">
        <f ca="1">IFERROR(NOW()-F60,"")</f>
        <v>45991.531210995374</v>
      </c>
      <c r="H60" s="38"/>
      <c r="I60" s="151" t="str">
        <f>IFERROR(VLOOKUP(D60,DB!A:F,6,0),"")</f>
        <v/>
      </c>
      <c r="J60" s="151" t="str">
        <f>IFERROR(VLOOKUP(D60,DB!A:G,7,0),"")</f>
        <v/>
      </c>
      <c r="K60" s="37"/>
      <c r="L60" s="151" t="str">
        <f>IFERROR(VLOOKUP(D60,DB!A:I,9,0),"")</f>
        <v/>
      </c>
    </row>
    <row r="61" spans="1:12">
      <c r="A61" s="37"/>
      <c r="B61" s="151" t="str">
        <f>IFERROR(VLOOKUP(D61,DB!A:K,11,0),"")</f>
        <v/>
      </c>
      <c r="C61" s="37"/>
      <c r="D61" s="37"/>
      <c r="E61" s="37"/>
      <c r="F61" s="38"/>
      <c r="G61" s="135">
        <f ca="1">IFERROR(NOW()-F61,"")</f>
        <v>45991.531210995374</v>
      </c>
      <c r="H61" s="38"/>
      <c r="I61" s="151" t="str">
        <f>IFERROR(VLOOKUP(D61,DB!A:F,6,0),"")</f>
        <v/>
      </c>
      <c r="J61" s="151" t="str">
        <f>IFERROR(VLOOKUP(D61,DB!A:G,7,0),"")</f>
        <v/>
      </c>
      <c r="K61" s="37"/>
      <c r="L61" s="151" t="str">
        <f>IFERROR(VLOOKUP(D61,DB!A:I,9,0),"")</f>
        <v/>
      </c>
    </row>
    <row r="62" spans="1:12">
      <c r="A62" s="37"/>
      <c r="B62" s="151" t="str">
        <f>IFERROR(VLOOKUP(D62,DB!A:K,11,0),"")</f>
        <v/>
      </c>
      <c r="C62" s="37"/>
      <c r="D62" s="37"/>
      <c r="E62" s="37"/>
      <c r="F62" s="38"/>
      <c r="G62" s="135">
        <f ca="1">IFERROR(NOW()-F62,"")</f>
        <v>45991.531210995374</v>
      </c>
      <c r="H62" s="38"/>
      <c r="I62" s="151" t="str">
        <f>IFERROR(VLOOKUP(D62,DB!A:F,6,0),"")</f>
        <v/>
      </c>
      <c r="J62" s="151" t="str">
        <f>IFERROR(VLOOKUP(D62,DB!A:G,7,0),"")</f>
        <v/>
      </c>
      <c r="K62" s="37"/>
      <c r="L62" s="151" t="str">
        <f>IFERROR(VLOOKUP(D62,DB!A:I,9,0),"")</f>
        <v/>
      </c>
    </row>
    <row r="63" spans="1:12">
      <c r="A63" s="37"/>
      <c r="B63" s="151" t="str">
        <f>IFERROR(VLOOKUP(D63,DB!A:K,11,0),"")</f>
        <v/>
      </c>
      <c r="C63" s="37"/>
      <c r="D63" s="37"/>
      <c r="E63" s="37"/>
      <c r="F63" s="38"/>
      <c r="G63" s="135">
        <f ca="1">IFERROR(NOW()-F63,"")</f>
        <v>45991.531210995374</v>
      </c>
      <c r="H63" s="38"/>
      <c r="I63" s="151" t="str">
        <f>IFERROR(VLOOKUP(D63,DB!A:F,6,0),"")</f>
        <v/>
      </c>
      <c r="J63" s="151" t="str">
        <f>IFERROR(VLOOKUP(D63,DB!A:G,7,0),"")</f>
        <v/>
      </c>
      <c r="K63" s="37"/>
      <c r="L63" s="151" t="str">
        <f>IFERROR(VLOOKUP(D63,DB!A:I,9,0),"")</f>
        <v/>
      </c>
    </row>
    <row r="64" spans="1:12">
      <c r="A64" s="37"/>
      <c r="B64" s="151" t="str">
        <f>IFERROR(VLOOKUP(D64,DB!A:K,11,0),"")</f>
        <v/>
      </c>
      <c r="C64" s="37"/>
      <c r="D64" s="37"/>
      <c r="E64" s="37"/>
      <c r="F64" s="38"/>
      <c r="G64" s="135">
        <f ca="1">IFERROR(NOW()-F64,"")</f>
        <v>45991.531210995374</v>
      </c>
      <c r="H64" s="38"/>
      <c r="I64" s="151" t="str">
        <f>IFERROR(VLOOKUP(D64,DB!A:F,6,0),"")</f>
        <v/>
      </c>
      <c r="J64" s="151" t="str">
        <f>IFERROR(VLOOKUP(D64,DB!A:G,7,0),"")</f>
        <v/>
      </c>
      <c r="K64" s="37"/>
      <c r="L64" s="151" t="str">
        <f>IFERROR(VLOOKUP(D64,DB!A:I,9,0),"")</f>
        <v/>
      </c>
    </row>
    <row r="65" spans="1:12">
      <c r="A65" s="37"/>
      <c r="B65" s="151" t="str">
        <f>IFERROR(VLOOKUP(D65,DB!A:K,11,0),"")</f>
        <v/>
      </c>
      <c r="C65" s="37"/>
      <c r="D65" s="37"/>
      <c r="E65" s="37"/>
      <c r="F65" s="38"/>
      <c r="G65" s="135">
        <f ca="1">IFERROR(NOW()-F65,"")</f>
        <v>45991.531210995374</v>
      </c>
      <c r="H65" s="38"/>
      <c r="I65" s="151" t="str">
        <f>IFERROR(VLOOKUP(D65,DB!A:F,6,0),"")</f>
        <v/>
      </c>
      <c r="J65" s="151" t="str">
        <f>IFERROR(VLOOKUP(D65,DB!A:G,7,0),"")</f>
        <v/>
      </c>
      <c r="K65" s="37"/>
      <c r="L65" s="151" t="str">
        <f>IFERROR(VLOOKUP(D65,DB!A:I,9,0),"")</f>
        <v/>
      </c>
    </row>
    <row r="66" spans="1:12">
      <c r="A66" s="37"/>
      <c r="B66" s="151" t="str">
        <f>IFERROR(VLOOKUP(D66,DB!A:K,11,0),"")</f>
        <v/>
      </c>
      <c r="C66" s="37"/>
      <c r="D66" s="37"/>
      <c r="E66" s="37"/>
      <c r="F66" s="38"/>
      <c r="G66" s="135">
        <f ca="1">IFERROR(NOW()-F66,"")</f>
        <v>45991.531210995374</v>
      </c>
      <c r="H66" s="38"/>
      <c r="I66" s="151" t="str">
        <f>IFERROR(VLOOKUP(D66,DB!A:F,6,0),"")</f>
        <v/>
      </c>
      <c r="J66" s="151" t="str">
        <f>IFERROR(VLOOKUP(D66,DB!A:G,7,0),"")</f>
        <v/>
      </c>
      <c r="K66" s="37"/>
      <c r="L66" s="151" t="str">
        <f>IFERROR(VLOOKUP(D66,DB!A:I,9,0),"")</f>
        <v/>
      </c>
    </row>
    <row r="67" spans="1:12">
      <c r="A67" s="37"/>
      <c r="B67" s="151" t="str">
        <f>IFERROR(VLOOKUP(D67,DB!A:K,11,0),"")</f>
        <v/>
      </c>
      <c r="C67" s="37"/>
      <c r="D67" s="37"/>
      <c r="E67" s="37"/>
      <c r="F67" s="38"/>
      <c r="G67" s="135">
        <f ca="1">IFERROR(NOW()-F67,"")</f>
        <v>45991.531210995374</v>
      </c>
      <c r="H67" s="38"/>
      <c r="I67" s="151" t="str">
        <f>IFERROR(VLOOKUP(D67,DB!A:F,6,0),"")</f>
        <v/>
      </c>
      <c r="J67" s="151" t="str">
        <f>IFERROR(VLOOKUP(D67,DB!A:G,7,0),"")</f>
        <v/>
      </c>
      <c r="K67" s="37"/>
      <c r="L67" s="151" t="str">
        <f>IFERROR(VLOOKUP(D67,DB!A:I,9,0),"")</f>
        <v/>
      </c>
    </row>
    <row r="68" spans="1:12">
      <c r="A68" s="37"/>
      <c r="B68" s="151" t="str">
        <f>IFERROR(VLOOKUP(D68,DB!A:K,11,0),"")</f>
        <v/>
      </c>
      <c r="C68" s="37"/>
      <c r="D68" s="37"/>
      <c r="E68" s="37"/>
      <c r="F68" s="38"/>
      <c r="G68" s="135">
        <f ca="1">IFERROR(NOW()-F68,"")</f>
        <v>45991.531210995374</v>
      </c>
      <c r="H68" s="38"/>
      <c r="I68" s="151" t="str">
        <f>IFERROR(VLOOKUP(D68,DB!A:F,6,0),"")</f>
        <v/>
      </c>
      <c r="J68" s="151" t="str">
        <f>IFERROR(VLOOKUP(D68,DB!A:G,7,0),"")</f>
        <v/>
      </c>
      <c r="K68" s="37"/>
      <c r="L68" s="151" t="str">
        <f>IFERROR(VLOOKUP(D68,DB!A:I,9,0),"")</f>
        <v/>
      </c>
    </row>
    <row r="69" spans="1:12">
      <c r="A69" s="37"/>
      <c r="B69" s="151" t="str">
        <f>IFERROR(VLOOKUP(D69,DB!A:K,11,0),"")</f>
        <v/>
      </c>
      <c r="C69" s="37"/>
      <c r="D69" s="37"/>
      <c r="E69" s="37"/>
      <c r="F69" s="38"/>
      <c r="G69" s="135">
        <f ca="1">IFERROR(NOW()-F69,"")</f>
        <v>45991.531210995374</v>
      </c>
      <c r="H69" s="38"/>
      <c r="I69" s="151" t="str">
        <f>IFERROR(VLOOKUP(D69,DB!A:F,6,0),"")</f>
        <v/>
      </c>
      <c r="J69" s="151" t="str">
        <f>IFERROR(VLOOKUP(D69,DB!A:G,7,0),"")</f>
        <v/>
      </c>
      <c r="K69" s="37"/>
      <c r="L69" s="151" t="str">
        <f>IFERROR(VLOOKUP(D69,DB!A:I,9,0),"")</f>
        <v/>
      </c>
    </row>
    <row r="70" spans="1:12">
      <c r="A70" s="37"/>
      <c r="B70" s="151" t="str">
        <f>IFERROR(VLOOKUP(D70,DB!A:K,11,0),"")</f>
        <v/>
      </c>
      <c r="C70" s="37"/>
      <c r="D70" s="37"/>
      <c r="E70" s="37"/>
      <c r="F70" s="38"/>
      <c r="G70" s="135">
        <f ca="1">IFERROR(NOW()-F70,"")</f>
        <v>45991.531210995374</v>
      </c>
      <c r="H70" s="38"/>
      <c r="I70" s="151" t="str">
        <f>IFERROR(VLOOKUP(D70,DB!A:F,6,0),"")</f>
        <v/>
      </c>
      <c r="J70" s="151" t="str">
        <f>IFERROR(VLOOKUP(D70,DB!A:G,7,0),"")</f>
        <v/>
      </c>
      <c r="K70" s="37"/>
      <c r="L70" s="151" t="str">
        <f>IFERROR(VLOOKUP(D70,DB!A:I,9,0),"")</f>
        <v/>
      </c>
    </row>
    <row r="71" spans="1:12">
      <c r="A71" s="37"/>
      <c r="B71" s="151" t="str">
        <f>IFERROR(VLOOKUP(D71,DB!A:K,11,0),"")</f>
        <v/>
      </c>
      <c r="C71" s="37"/>
      <c r="D71" s="37"/>
      <c r="E71" s="37"/>
      <c r="F71" s="38"/>
      <c r="G71" s="135">
        <f ca="1">IFERROR(NOW()-F71,"")</f>
        <v>45991.531210995374</v>
      </c>
      <c r="H71" s="38"/>
      <c r="I71" s="151" t="str">
        <f>IFERROR(VLOOKUP(D71,DB!A:F,6,0),"")</f>
        <v/>
      </c>
      <c r="J71" s="151" t="str">
        <f>IFERROR(VLOOKUP(D71,DB!A:G,7,0),"")</f>
        <v/>
      </c>
      <c r="K71" s="37"/>
      <c r="L71" s="151" t="str">
        <f>IFERROR(VLOOKUP(D71,DB!A:I,9,0),"")</f>
        <v/>
      </c>
    </row>
    <row r="72" spans="1:12">
      <c r="A72" s="37"/>
      <c r="B72" s="151" t="str">
        <f>IFERROR(VLOOKUP(D72,DB!A:K,11,0),"")</f>
        <v/>
      </c>
      <c r="C72" s="37"/>
      <c r="D72" s="37"/>
      <c r="E72" s="37"/>
      <c r="F72" s="38"/>
      <c r="G72" s="135">
        <f ca="1">IFERROR(NOW()-F72,"")</f>
        <v>45991.531210995374</v>
      </c>
      <c r="H72" s="38"/>
      <c r="I72" s="151" t="str">
        <f>IFERROR(VLOOKUP(D72,DB!A:F,6,0),"")</f>
        <v/>
      </c>
      <c r="J72" s="151" t="str">
        <f>IFERROR(VLOOKUP(D72,DB!A:G,7,0),"")</f>
        <v/>
      </c>
      <c r="K72" s="37"/>
      <c r="L72" s="151" t="str">
        <f>IFERROR(VLOOKUP(D72,DB!A:I,9,0),"")</f>
        <v/>
      </c>
    </row>
    <row r="73" spans="1:12">
      <c r="A73" s="37"/>
      <c r="B73" s="151" t="str">
        <f>IFERROR(VLOOKUP(D73,DB!A:K,11,0),"")</f>
        <v/>
      </c>
      <c r="C73" s="37"/>
      <c r="D73" s="37"/>
      <c r="E73" s="37"/>
      <c r="F73" s="38"/>
      <c r="G73" s="135">
        <f ca="1">IFERROR(NOW()-F73,"")</f>
        <v>45991.531210995374</v>
      </c>
      <c r="H73" s="38"/>
      <c r="I73" s="151" t="str">
        <f>IFERROR(VLOOKUP(D73,DB!A:F,6,0),"")</f>
        <v/>
      </c>
      <c r="J73" s="151" t="str">
        <f>IFERROR(VLOOKUP(D73,DB!A:G,7,0),"")</f>
        <v/>
      </c>
      <c r="K73" s="37"/>
      <c r="L73" s="151" t="str">
        <f>IFERROR(VLOOKUP(D73,DB!A:I,9,0),"")</f>
        <v/>
      </c>
    </row>
    <row r="74" spans="1:12">
      <c r="A74" s="37"/>
      <c r="B74" s="151" t="str">
        <f>IFERROR(VLOOKUP(D74,DB!A:K,11,0),"")</f>
        <v/>
      </c>
      <c r="C74" s="37"/>
      <c r="D74" s="37"/>
      <c r="E74" s="37"/>
      <c r="F74" s="38"/>
      <c r="G74" s="135">
        <f ca="1">IFERROR(NOW()-F74,"")</f>
        <v>45991.531210995374</v>
      </c>
      <c r="H74" s="38"/>
      <c r="I74" s="151" t="str">
        <f>IFERROR(VLOOKUP(D74,DB!A:F,6,0),"")</f>
        <v/>
      </c>
      <c r="J74" s="151" t="str">
        <f>IFERROR(VLOOKUP(D74,DB!A:G,7,0),"")</f>
        <v/>
      </c>
      <c r="K74" s="37"/>
      <c r="L74" s="151" t="str">
        <f>IFERROR(VLOOKUP(D74,DB!A:I,9,0),"")</f>
        <v/>
      </c>
    </row>
    <row r="75" spans="1:12">
      <c r="A75" s="37"/>
      <c r="B75" s="151" t="str">
        <f>IFERROR(VLOOKUP(D75,DB!A:K,11,0),"")</f>
        <v/>
      </c>
      <c r="C75" s="37"/>
      <c r="D75" s="37"/>
      <c r="E75" s="37"/>
      <c r="F75" s="38"/>
      <c r="G75" s="135">
        <f ca="1">IFERROR(NOW()-F75,"")</f>
        <v>45991.531210995374</v>
      </c>
      <c r="H75" s="38"/>
      <c r="I75" s="151" t="str">
        <f>IFERROR(VLOOKUP(D75,DB!A:F,6,0),"")</f>
        <v/>
      </c>
      <c r="J75" s="151" t="str">
        <f>IFERROR(VLOOKUP(D75,DB!A:G,7,0),"")</f>
        <v/>
      </c>
      <c r="K75" s="37"/>
      <c r="L75" s="151" t="str">
        <f>IFERROR(VLOOKUP(D75,DB!A:I,9,0),"")</f>
        <v/>
      </c>
    </row>
    <row r="76" spans="1:12">
      <c r="A76" s="37"/>
      <c r="B76" s="151" t="str">
        <f>IFERROR(VLOOKUP(D76,DB!A:K,11,0),"")</f>
        <v/>
      </c>
      <c r="C76" s="37"/>
      <c r="D76" s="37"/>
      <c r="E76" s="37"/>
      <c r="F76" s="38"/>
      <c r="G76" s="135">
        <f ca="1">IFERROR(NOW()-F76,"")</f>
        <v>45991.531210995374</v>
      </c>
      <c r="H76" s="38"/>
      <c r="I76" s="151" t="str">
        <f>IFERROR(VLOOKUP(D76,DB!A:F,6,0),"")</f>
        <v/>
      </c>
      <c r="J76" s="151" t="str">
        <f>IFERROR(VLOOKUP(D76,DB!A:G,7,0),"")</f>
        <v/>
      </c>
      <c r="K76" s="37"/>
      <c r="L76" s="151" t="str">
        <f>IFERROR(VLOOKUP(D76,DB!A:I,9,0),"")</f>
        <v/>
      </c>
    </row>
    <row r="77" spans="1:12">
      <c r="A77" s="37"/>
      <c r="B77" s="151" t="str">
        <f>IFERROR(VLOOKUP(D77,DB!A:K,11,0),"")</f>
        <v/>
      </c>
      <c r="C77" s="37"/>
      <c r="D77" s="37"/>
      <c r="E77" s="37"/>
      <c r="F77" s="38"/>
      <c r="G77" s="135">
        <f ca="1">IFERROR(NOW()-F77,"")</f>
        <v>45991.531210995374</v>
      </c>
      <c r="H77" s="38"/>
      <c r="I77" s="151" t="str">
        <f>IFERROR(VLOOKUP(D77,DB!A:F,6,0),"")</f>
        <v/>
      </c>
      <c r="J77" s="151" t="str">
        <f>IFERROR(VLOOKUP(D77,DB!A:G,7,0),"")</f>
        <v/>
      </c>
      <c r="K77" s="37"/>
      <c r="L77" s="151" t="str">
        <f>IFERROR(VLOOKUP(D77,DB!A:I,9,0),"")</f>
        <v/>
      </c>
    </row>
    <row r="78" spans="1:12">
      <c r="A78" s="37"/>
      <c r="B78" s="151" t="str">
        <f>IFERROR(VLOOKUP(D78,DB!A:K,11,0),"")</f>
        <v/>
      </c>
      <c r="C78" s="37"/>
      <c r="D78" s="37"/>
      <c r="E78" s="37"/>
      <c r="F78" s="38"/>
      <c r="G78" s="135">
        <f ca="1">IFERROR(NOW()-F78,"")</f>
        <v>45991.531210995374</v>
      </c>
      <c r="H78" s="38"/>
      <c r="I78" s="151" t="str">
        <f>IFERROR(VLOOKUP(D78,DB!A:F,6,0),"")</f>
        <v/>
      </c>
      <c r="J78" s="151" t="str">
        <f>IFERROR(VLOOKUP(D78,DB!A:G,7,0),"")</f>
        <v/>
      </c>
      <c r="K78" s="37"/>
      <c r="L78" s="151" t="str">
        <f>IFERROR(VLOOKUP(D78,DB!A:I,9,0),"")</f>
        <v/>
      </c>
    </row>
    <row r="79" spans="1:12">
      <c r="A79" s="37"/>
      <c r="B79" s="151" t="str">
        <f>IFERROR(VLOOKUP(D79,DB!A:K,11,0),"")</f>
        <v/>
      </c>
      <c r="C79" s="37"/>
      <c r="D79" s="37"/>
      <c r="E79" s="37"/>
      <c r="F79" s="38"/>
      <c r="G79" s="135">
        <f ca="1">IFERROR(NOW()-F79,"")</f>
        <v>45991.531210995374</v>
      </c>
      <c r="H79" s="38"/>
      <c r="I79" s="151" t="str">
        <f>IFERROR(VLOOKUP(D79,DB!A:F,6,0),"")</f>
        <v/>
      </c>
      <c r="J79" s="151" t="str">
        <f>IFERROR(VLOOKUP(D79,DB!A:G,7,0),"")</f>
        <v/>
      </c>
      <c r="K79" s="37"/>
      <c r="L79" s="151" t="str">
        <f>IFERROR(VLOOKUP(D79,DB!A:I,9,0),"")</f>
        <v/>
      </c>
    </row>
    <row r="80" spans="1:12">
      <c r="A80" s="152"/>
      <c r="B80" s="153" t="str">
        <f>IFERROR(VLOOKUP(D80,DB!A:K,11,0),"")</f>
        <v/>
      </c>
      <c r="C80" s="152"/>
      <c r="D80" s="152"/>
      <c r="E80" s="152"/>
      <c r="F80" s="154"/>
      <c r="G80" s="155">
        <f ca="1">IFERROR(NOW()-F80,"")</f>
        <v>45991.531210995374</v>
      </c>
      <c r="H80" s="154"/>
      <c r="I80" s="153" t="str">
        <f>IFERROR(VLOOKUP(D80,DB!A:F,6,0),"")</f>
        <v/>
      </c>
      <c r="J80" s="153" t="str">
        <f>IFERROR(VLOOKUP(D80,DB!A:G,7,0),"")</f>
        <v/>
      </c>
      <c r="K80" s="152"/>
      <c r="L80" s="153" t="str">
        <f>IFERROR(VLOOKUP(D80,DB!A:I,9,0),"")</f>
        <v/>
      </c>
    </row>
  </sheetData>
  <dataValidations count="2">
    <dataValidation allowBlank="1" showInputMessage="1" showErrorMessage="1" sqref="E1" xr:uid="{920C6338-E771-4DAE-8C89-92A9093EA4DE}"/>
    <dataValidation type="list" allowBlank="1" showInputMessage="1" showErrorMessage="1" sqref="E2:E8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5"/>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39209</v>
      </c>
      <c r="B2" s="119" t="str">
        <f>IFERROR(VLOOKUP(D2,DB!A:K,11,0),"")</f>
        <v>R6</v>
      </c>
      <c r="C2" s="120">
        <v>1</v>
      </c>
      <c r="D2" s="119" t="s">
        <v>33803</v>
      </c>
      <c r="E2" s="106" t="s">
        <v>39106</v>
      </c>
      <c r="F2" s="121"/>
      <c r="G2" s="72">
        <f ca="1">IFERROR(NOW()-F2,"-")</f>
        <v>45991.531210995374</v>
      </c>
      <c r="H2" s="121">
        <v>45991.296655092592</v>
      </c>
      <c r="I2" s="119" t="str">
        <f>IFERROR(VLOOKUP(D2,DB!A:F,6,0),"")</f>
        <v>Generator-SG</v>
      </c>
      <c r="J2" s="119" t="str">
        <f>IFERROR(VLOOKUP(D2,DB!A:G,7,0),"")</f>
        <v>Dead</v>
      </c>
      <c r="K2" s="122" t="s">
        <v>39210</v>
      </c>
      <c r="L2" s="137" t="str">
        <f>IFERROR(VLOOKUP(D2,DB!A:I,9,0),"")</f>
        <v>Latis</v>
      </c>
    </row>
    <row r="3" spans="1:16382" ht="31.5" customHeight="1">
      <c r="A3" s="118"/>
      <c r="B3" s="119" t="str">
        <f>IFERROR(VLOOKUP(D3,DB!A:K,11,0),"")</f>
        <v/>
      </c>
      <c r="C3" s="120"/>
      <c r="D3" s="156"/>
      <c r="E3" s="106"/>
      <c r="F3" s="121"/>
      <c r="G3" s="72">
        <f ca="1">IFERROR(NOW()-F3,"-")</f>
        <v>45991.531210995374</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06"/>
      <c r="F4" s="121"/>
      <c r="G4" s="72">
        <f ca="1">IFERROR(NOW()-F4,"-")</f>
        <v>45991.531210995374</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06"/>
      <c r="F5" s="121"/>
      <c r="G5" s="72">
        <f ca="1">IFERROR(NOW()-F5,"-")</f>
        <v>45991.531210995374</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06"/>
      <c r="F6" s="121"/>
      <c r="G6" s="72">
        <f ca="1">IFERROR(NOW()-F6,"-")</f>
        <v>45991.531210995374</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06"/>
      <c r="F7" s="121"/>
      <c r="G7" s="72">
        <f ca="1">IFERROR(NOW()-F7,"-")</f>
        <v>45991.531210995374</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06"/>
      <c r="F8" s="121"/>
      <c r="G8" s="72">
        <f ca="1">IFERROR(NOW()-F8,"-")</f>
        <v>45991.531210995374</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06"/>
      <c r="F9" s="121"/>
      <c r="G9" s="72">
        <f ca="1">IFERROR(NOW()-F9,"-")</f>
        <v>45991.531210995374</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06"/>
      <c r="F10" s="121"/>
      <c r="G10" s="72">
        <f ca="1">IFERROR(NOW()-F10,"-")</f>
        <v>45991.531210995374</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06"/>
      <c r="F11" s="121"/>
      <c r="G11" s="72">
        <f ca="1">IFERROR(NOW()-F11,"-")</f>
        <v>45991.531210995374</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45991.531210995374</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45991.531210995374</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45991.531210995374</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45991.531210995374</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45991.531210995374</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45991.531210995374</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45991.531210995374</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45991.531210995374</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45991.531210995374</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45991.531210995374</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45991.531210995374</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45991.531210995374</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45991.531210995374</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45991.531210995374</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45991.531210995374</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45991.531210995374</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45991.531210995374</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45991.531210995374</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45991.531210995374</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45991.531210995374</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45991.531210995374</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45991.531210995374</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45991.531210995374</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45991.531210995374</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45991.531210995374</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45991.531210995374</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45991.531210995374</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45991.531210995374</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45991.531210995374</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45991.531210995374</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45991.531210995374</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45991.531210995374</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45991.531210995374</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45991.531210995374</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45991.531210995374</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45991.531210995374</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45991.531210995374</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45991.531210995374</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45991.531210995374</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45991.531210995374</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45991.531210995374</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45991.531210995374</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45991.531210995374</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45991.531210995374</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45991.531210995374</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45991.531210995374</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45991.531210995374</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45991.531210995374</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45991.531210995374</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45991.531210995374</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45991.531210995374</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45991.531210995374</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45991.531210995374</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45991.531210995374</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45991.531210995374</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45991.531210995374</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45991.531210995374</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45991.531210995374</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45991.531210995374</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45991.531210995374</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45991.531210995374</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45991.531210995374</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45991.531210995374</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45991.531210995374</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45991.531210995374</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45991.531210995374</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45991.531210995374</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45991.531210995374</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45991.531210995374</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45991.531210995374</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45991.531210995374</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45991.531210995374</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45991.531210995374</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45991.531210995374</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45991.531210995374</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45991.531210995374</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45991.531210995374</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45991.531210995374</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45991.531210995374</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45991.531210995374</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45991.531210995374</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45991.531210995374</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45991.531210995374</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45991.531210995374</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45991.531210995374</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45991.531210995374</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45991.531210995374</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45991.531210995374</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45991.531210995374</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45991.531210995374</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45991.531210995374</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45991.531210995374</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45991.531210995374</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45991.531210995374</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45991.531210995374</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45991.531210995374</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45991.531210995374</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45991.531210995374</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45991.531210995374</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45991.531210995374</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45991.531210995374</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45991.531210995374</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45991.531210995374</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45991.531210995374</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45991.531210995374</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45991.531210995374</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45991.531210995374</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45991.531210995374</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45991.531210995374</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45991.531210995374</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45991.531210995374</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45991.531210995374</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45991.531210995374</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45991.531210995374</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45991.531210995374</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45991.531210995374</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45991.531210995374</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45991.531210995374</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45991.531210995374</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45991.531210995374</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45991.531210995374</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45991.531210995374</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45991.531210995374</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45991.531210995374</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45991.531210995374</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45991.531210995374</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45991.531210995374</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45991.531210995374</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45991.531210995374</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45991.531210995374</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45991.531210995374</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45991.531210995374</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45991.531210995374</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45991.531210995374</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45991.531210995374</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45991.531210995374</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45991.531210995374</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45991.531210995374</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45991.531210995374</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45991.531210995374</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45991.531210995374</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45991.531210995374</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45991.531210995374</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45991.531210995374</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45991.531210995374</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45991.531210995374</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45991.531210995374</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45991.531210995374</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45991.531210995374</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45991.531210995374</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45991.531210995374</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45991.531210995374</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45991.531210995374</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45991.531210995374</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45991.531210995374</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45991.531210995374</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45991.531210995374</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45991.531210995374</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45991.531210995374</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45991.531210995374</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45991.531210995374</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45991.531210995374</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45991.531210995374</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45991.531210995374</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45991.531210995374</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45991.531210995374</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45991.531210995374</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45991.531210995374</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45991.531210995374</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45991.531210995374</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45991.531210995374</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45991.531210995374</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45991.531210995374</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45991.531210995374</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45991.531210995374</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45991.531210995374</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45991.531210995374</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45991.531210995374</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45991.531210995374</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45991.531210995374</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45991.531210995374</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45991.531210995374</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45991.531210995374</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45991.531210995374</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45991.531210995374</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45991.531210995374</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45991.531210995374</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45991.531210995374</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45991.531210995374</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45991.531210995374</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45991.531210995374</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45991.531210995374</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45991.531210995374</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45991.531210995374</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45991.531210995374</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45991.531210995374</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45991.531210995374</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45991.531210995374</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45991.531210995374</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45991.531210995374</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45991.531210995374</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45991.531210995374</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45991.531210995374</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45991.531210995374</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45991.531210995374</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45991.531210995374</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45991.531210995374</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45991.531210995374</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45991.531210995374</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45991.531210995374</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45991.531210995374</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45991.531210995374</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45991.531210995374</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45991.531210995374</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45991.531210995374</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45991.531210995374</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45991.531210995374</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45991.531210995374</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45991.531210995374</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45991.531210995374</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45991.531210995374</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45991.531210995374</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45991.531210995374</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45991.531210995374</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45991.531210995374</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45991.531210995374</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45991.531210995374</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45991.531210995374</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45991.531210995374</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45991.531210995374</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45991.531210995374</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45991.531210995374</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45991.531210995374</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45991.531210995374</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45991.531210995374</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45991.531210995374</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45991.531210995374</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45991.531210995374</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45991.531210995374</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45991.531210995374</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45991.531210995374</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45991.531210995374</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45991.531210995374</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45991.531210995374</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45991.531210995374</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45991.531210995374</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45991.531210995374</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45991.531210995374</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45991.531210995374</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45991.531210995374</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45991.531210995374</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45991.531210995374</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45991.531210995374</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45991.531210995374</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45991.531210995374</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45991.531210995374</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45991.531210995374</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45991.531210995374</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45991.531210995374</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45991.531210995374</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45991.531210995374</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45991.531210995374</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45991.531210995374</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45991.531210995374</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45991.531210995374</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45991.531210995374</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45991.531210995374</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45991.531210995374</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45991.531210995374</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45991.531210995374</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45991.531210995374</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45991.531210995374</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45991.531210995374</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45991.531210995374</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45991.531210995374</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45991.531210995374</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45991.531210995374</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45991.531210995374</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45991.531210995374</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45991.531210995374</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45991.531210995374</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45991.531210995374</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45991.531210995374</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45991.531210995374</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45991.531210995374</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45991.531210995374</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45991.531210995374</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45991.531210995374</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45991.531210995374</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45991.531210995374</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45991.531210995374</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45991.531210995374</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45991.531210995374</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45991.531210995374</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45991.531210995374</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45991.531210995374</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45991.531210995374</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45991.531210995374</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45991.531210995374</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45991.531210995374</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45991.531210995374</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45991.531210995374</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45991.531210995374</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45991.531210995374</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45991.531210995374</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45991.531210995374</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45991.531210995374</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45991.531210995374</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45991.531210995374</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45991.531210995374</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45991.531210995374</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45991.531210995374</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45991.531210995374</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45991.531210995374</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45991.531210995374</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45991.531210995374</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45991.531210995374</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45991.531210995374</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45991.531210995374</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45991.531210995374</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45991.531210995374</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45991.531210995374</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45991.531210995374</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45991.531210995374</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45991.531210995374</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45991.531210995374</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45991.531210995374</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45991.531210995374</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45991.531210995374</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45991.531210995374</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45991.531210995374</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45991.531210995374</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45991.531210995374</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45991.531210995374</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45991.531210995374</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45991.531210995374</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45991.531210995374</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45991.531210995374</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45991.531210995374</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45991.531210995374</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45991.531210995374</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45991.531210995374</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45991.531210995374</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45991.531210995374</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45991.531210995374</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45991.531210995374</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45991.531210995374</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45991.531210995374</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45991.531210995374</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45991.531210995374</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45991.531210995374</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45991.531210995374</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45991.531210995374</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45991.531210995374</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45991.531210995374</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45991.531210995374</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45991.531210995374</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45991.531210995374</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45991.531210995374</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45991.531210995374</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45991.531210995374</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45991.531210995374</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45991.531210995374</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45991.531210995374</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45991.531210995374</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45991.531210995374</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45991.531210995374</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45991.531210995374</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45991.531210995374</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45991.531210995374</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45991.531210995374</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45991.531210995374</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45991.531210995374</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45991.531210995374</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45991.531210995374</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45991.531210995374</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45991.531210995374</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45991.531210995374</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45991.531210995374</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45991.531210995374</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45991.531210995374</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45991.531210995374</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45991.531210995374</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45991.531210995374</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45991.531210995374</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45991.531210995374</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45991.531210995374</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45991.531210995374</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45991.531210995374</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45991.531210995374</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45991.531210995374</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45991.531210995374</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45991.531210995374</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45991.531210995374</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45991.531210995374</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45991.531210995374</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45991.531210995374</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45991.531210995374</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45991.531210995374</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45991.531210995374</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45991.531210995374</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45991.531210995374</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45991.531210995374</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45991.531210995374</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45991.531210995374</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45991.531210995374</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45991.531210995374</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45991.531210995374</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45991.531210995374</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45991.531210995374</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45991.531210995374</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45991.531210995374</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45991.531210995374</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45991.531210995374</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45991.531210995374</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45991.531210995374</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45991.531210995374</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45991.531210995374</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45991.531210995374</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45991.531210995374</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45991.531210995374</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45991.531210995374</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45991.531210995374</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45991.531210995374</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45991.531210995374</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45991.531210995374</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45991.531210995374</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45991.531210995374</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45991.531210995374</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45991.531210995374</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45991.531210995374</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45991.531210995374</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45991.531210995374</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45991.531210995374</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45991.531210995374</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45991.531210995374</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45991.531210995374</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45991.531210995374</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45991.531210995374</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45991.531210995374</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45991.531210995374</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45991.531210995374</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45991.531210995374</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45991.531210995374</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45991.531210995374</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45991.531210995374</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45991.531210995374</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45991.531210995374</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45991.531210995374</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45991.531210995374</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45991.531210995374</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45991.531210995374</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45991.531210995374</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45991.531210995374</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45991.531210995374</v>
      </c>
      <c r="H466" s="121"/>
      <c r="I466" s="119" t="str">
        <f>IFERROR(VLOOKUP(D466,DB!A:F,6,0),"")</f>
        <v/>
      </c>
      <c r="J466" s="119" t="str">
        <f>IFERROR(VLOOKUP(D466,DB!A:G,7,0),"")</f>
        <v/>
      </c>
      <c r="K466" s="122"/>
      <c r="L466" s="137" t="str">
        <f>IFERROR(VLOOKUP(D466,DB!A:I,9,0),"")</f>
        <v/>
      </c>
    </row>
    <row r="467" spans="1:12" ht="31.5" customHeight="1">
      <c r="A467" s="118"/>
      <c r="B467" s="119" t="str">
        <f>IFERROR(VLOOKUP(D467,DB!A:K,11,0),"")</f>
        <v/>
      </c>
      <c r="C467" s="120"/>
      <c r="D467" s="119"/>
      <c r="E467" s="142"/>
      <c r="F467" s="121"/>
      <c r="G467" s="72">
        <f ca="1">IFERROR(NOW()-F467,"-")</f>
        <v>45991.531210995374</v>
      </c>
      <c r="H467" s="121"/>
      <c r="I467" s="119" t="str">
        <f>IFERROR(VLOOKUP(D467,DB!A:F,6,0),"")</f>
        <v/>
      </c>
      <c r="J467" s="119" t="str">
        <f>IFERROR(VLOOKUP(D467,DB!A:G,7,0),"")</f>
        <v/>
      </c>
      <c r="K467" s="122"/>
      <c r="L467" s="137" t="str">
        <f>IFERROR(VLOOKUP(D467,DB!A:I,9,0),"")</f>
        <v/>
      </c>
    </row>
    <row r="468" spans="1:12" ht="31.5" customHeight="1">
      <c r="A468" s="118"/>
      <c r="B468" s="119" t="str">
        <f>IFERROR(VLOOKUP(D468,DB!A:K,11,0),"")</f>
        <v/>
      </c>
      <c r="C468" s="120"/>
      <c r="D468" s="119"/>
      <c r="E468" s="142"/>
      <c r="F468" s="121"/>
      <c r="G468" s="72">
        <f ca="1">IFERROR(NOW()-F468,"-")</f>
        <v>45991.531210995374</v>
      </c>
      <c r="H468" s="121"/>
      <c r="I468" s="119" t="str">
        <f>IFERROR(VLOOKUP(D468,DB!A:F,6,0),"")</f>
        <v/>
      </c>
      <c r="J468" s="119" t="str">
        <f>IFERROR(VLOOKUP(D468,DB!A:G,7,0),"")</f>
        <v/>
      </c>
      <c r="K468" s="122"/>
      <c r="L468" s="137" t="str">
        <f>IFERROR(VLOOKUP(D468,DB!A:I,9,0),"")</f>
        <v/>
      </c>
    </row>
    <row r="469" spans="1:12" ht="31.5" customHeight="1">
      <c r="A469" s="118"/>
      <c r="B469" s="119" t="str">
        <f>IFERROR(VLOOKUP(D469,DB!A:K,11,0),"")</f>
        <v/>
      </c>
      <c r="C469" s="120"/>
      <c r="D469" s="119"/>
      <c r="E469" s="142"/>
      <c r="F469" s="121"/>
      <c r="G469" s="72">
        <f ca="1">IFERROR(NOW()-F469,"-")</f>
        <v>45991.531210995374</v>
      </c>
      <c r="H469" s="121"/>
      <c r="I469" s="119" t="str">
        <f>IFERROR(VLOOKUP(D469,DB!A:F,6,0),"")</f>
        <v/>
      </c>
      <c r="J469" s="119" t="str">
        <f>IFERROR(VLOOKUP(D469,DB!A:G,7,0),"")</f>
        <v/>
      </c>
      <c r="K469" s="122"/>
      <c r="L469" s="137" t="str">
        <f>IFERROR(VLOOKUP(D469,DB!A:I,9,0),"")</f>
        <v/>
      </c>
    </row>
    <row r="470" spans="1:12" ht="31.5" customHeight="1">
      <c r="A470" s="118"/>
      <c r="B470" s="119" t="str">
        <f>IFERROR(VLOOKUP(D470,DB!A:K,11,0),"")</f>
        <v/>
      </c>
      <c r="C470" s="120"/>
      <c r="D470" s="119"/>
      <c r="E470" s="142"/>
      <c r="F470" s="121"/>
      <c r="G470" s="72">
        <f ca="1">IFERROR(NOW()-F470,"-")</f>
        <v>45991.531210995374</v>
      </c>
      <c r="H470" s="121"/>
      <c r="I470" s="119" t="str">
        <f>IFERROR(VLOOKUP(D470,DB!A:F,6,0),"")</f>
        <v/>
      </c>
      <c r="J470" s="119" t="str">
        <f>IFERROR(VLOOKUP(D470,DB!A:G,7,0),"")</f>
        <v/>
      </c>
      <c r="K470" s="122"/>
      <c r="L470" s="137" t="str">
        <f>IFERROR(VLOOKUP(D470,DB!A:I,9,0),"")</f>
        <v/>
      </c>
    </row>
    <row r="471" spans="1:12" ht="31.5" customHeight="1">
      <c r="A471" s="118"/>
      <c r="B471" s="119" t="str">
        <f>IFERROR(VLOOKUP(D471,DB!A:K,11,0),"")</f>
        <v/>
      </c>
      <c r="C471" s="120"/>
      <c r="D471" s="119"/>
      <c r="E471" s="142"/>
      <c r="F471" s="121"/>
      <c r="G471" s="72">
        <f ca="1">IFERROR(NOW()-F471,"-")</f>
        <v>45991.531210995374</v>
      </c>
      <c r="H471" s="121"/>
      <c r="I471" s="119" t="str">
        <f>IFERROR(VLOOKUP(D471,DB!A:F,6,0),"")</f>
        <v/>
      </c>
      <c r="J471" s="119" t="str">
        <f>IFERROR(VLOOKUP(D471,DB!A:G,7,0),"")</f>
        <v/>
      </c>
      <c r="K471" s="122"/>
      <c r="L471" s="137" t="str">
        <f>IFERROR(VLOOKUP(D471,DB!A:I,9,0),"")</f>
        <v/>
      </c>
    </row>
    <row r="472" spans="1:12" ht="31.5" customHeight="1">
      <c r="A472" s="118"/>
      <c r="B472" s="119" t="str">
        <f>IFERROR(VLOOKUP(D472,DB!A:K,11,0),"")</f>
        <v/>
      </c>
      <c r="C472" s="120"/>
      <c r="D472" s="119"/>
      <c r="E472" s="142"/>
      <c r="F472" s="121"/>
      <c r="G472" s="72">
        <f ca="1">IFERROR(NOW()-F472,"-")</f>
        <v>45991.531210995374</v>
      </c>
      <c r="H472" s="121"/>
      <c r="I472" s="119" t="str">
        <f>IFERROR(VLOOKUP(D472,DB!A:F,6,0),"")</f>
        <v/>
      </c>
      <c r="J472" s="119" t="str">
        <f>IFERROR(VLOOKUP(D472,DB!A:G,7,0),"")</f>
        <v/>
      </c>
      <c r="K472" s="122"/>
      <c r="L472" s="137" t="str">
        <f>IFERROR(VLOOKUP(D472,DB!A:I,9,0),"")</f>
        <v/>
      </c>
    </row>
    <row r="473" spans="1:12" ht="31.5" customHeight="1">
      <c r="A473" s="118"/>
      <c r="B473" s="119" t="str">
        <f>IFERROR(VLOOKUP(D473,DB!A:K,11,0),"")</f>
        <v/>
      </c>
      <c r="C473" s="120"/>
      <c r="D473" s="119"/>
      <c r="E473" s="142"/>
      <c r="F473" s="121"/>
      <c r="G473" s="72">
        <f ca="1">IFERROR(NOW()-F473,"-")</f>
        <v>45991.531210995374</v>
      </c>
      <c r="H473" s="121"/>
      <c r="I473" s="119" t="str">
        <f>IFERROR(VLOOKUP(D473,DB!A:F,6,0),"")</f>
        <v/>
      </c>
      <c r="J473" s="119" t="str">
        <f>IFERROR(VLOOKUP(D473,DB!A:G,7,0),"")</f>
        <v/>
      </c>
      <c r="K473" s="122"/>
      <c r="L473" s="137" t="str">
        <f>IFERROR(VLOOKUP(D473,DB!A:I,9,0),"")</f>
        <v/>
      </c>
    </row>
    <row r="474" spans="1:12" ht="31.5" customHeight="1">
      <c r="A474" s="118"/>
      <c r="B474" s="119" t="str">
        <f>IFERROR(VLOOKUP(D474,DB!A:K,11,0),"")</f>
        <v/>
      </c>
      <c r="C474" s="120"/>
      <c r="D474" s="119"/>
      <c r="E474" s="142"/>
      <c r="F474" s="121"/>
      <c r="G474" s="72">
        <f ca="1">IFERROR(NOW()-F474,"-")</f>
        <v>45991.531210995374</v>
      </c>
      <c r="H474" s="121"/>
      <c r="I474" s="119" t="str">
        <f>IFERROR(VLOOKUP(D474,DB!A:F,6,0),"")</f>
        <v/>
      </c>
      <c r="J474" s="119" t="str">
        <f>IFERROR(VLOOKUP(D474,DB!A:G,7,0),"")</f>
        <v/>
      </c>
      <c r="K474" s="122"/>
      <c r="L474" s="137" t="str">
        <f>IFERROR(VLOOKUP(D474,DB!A:I,9,0),"")</f>
        <v/>
      </c>
    </row>
    <row r="475" spans="1:12" ht="31.5" customHeight="1">
      <c r="A475" s="118"/>
      <c r="B475" s="119" t="str">
        <f>IFERROR(VLOOKUP(D475,DB!A:K,11,0),"")</f>
        <v/>
      </c>
      <c r="C475" s="120"/>
      <c r="D475" s="119"/>
      <c r="E475" s="142"/>
      <c r="F475" s="121"/>
      <c r="G475" s="72">
        <f ca="1">IFERROR(NOW()-F475,"-")</f>
        <v>45991.531210995374</v>
      </c>
      <c r="H475" s="121"/>
      <c r="I475" s="119" t="str">
        <f>IFERROR(VLOOKUP(D475,DB!A:F,6,0),"")</f>
        <v/>
      </c>
      <c r="J475" s="119" t="str">
        <f>IFERROR(VLOOKUP(D475,DB!A:G,7,0),"")</f>
        <v/>
      </c>
      <c r="K475" s="122"/>
      <c r="L475" s="137" t="str">
        <f>IFERROR(VLOOKUP(D475,DB!A:I,9,0),"")</f>
        <v/>
      </c>
    </row>
    <row r="476" spans="1:12" ht="31.5" customHeight="1">
      <c r="A476" s="118"/>
      <c r="B476" s="119" t="str">
        <f>IFERROR(VLOOKUP(D476,DB!A:K,11,0),"")</f>
        <v/>
      </c>
      <c r="C476" s="120"/>
      <c r="D476" s="119"/>
      <c r="E476" s="142"/>
      <c r="F476" s="121"/>
      <c r="G476" s="72">
        <f ca="1">IFERROR(NOW()-F476,"-")</f>
        <v>45991.531210995374</v>
      </c>
      <c r="H476" s="121"/>
      <c r="I476" s="119" t="str">
        <f>IFERROR(VLOOKUP(D476,DB!A:F,6,0),"")</f>
        <v/>
      </c>
      <c r="J476" s="119" t="str">
        <f>IFERROR(VLOOKUP(D476,DB!A:G,7,0),"")</f>
        <v/>
      </c>
      <c r="K476" s="122"/>
      <c r="L476" s="137" t="str">
        <f>IFERROR(VLOOKUP(D476,DB!A:I,9,0),"")</f>
        <v/>
      </c>
    </row>
    <row r="477" spans="1:12" ht="31.5" customHeight="1">
      <c r="A477" s="118"/>
      <c r="B477" s="119" t="str">
        <f>IFERROR(VLOOKUP(D477,DB!A:K,11,0),"")</f>
        <v/>
      </c>
      <c r="C477" s="120"/>
      <c r="D477" s="119"/>
      <c r="E477" s="142"/>
      <c r="F477" s="121"/>
      <c r="G477" s="72">
        <f ca="1">IFERROR(NOW()-F477,"-")</f>
        <v>45991.531210995374</v>
      </c>
      <c r="H477" s="121"/>
      <c r="I477" s="119" t="str">
        <f>IFERROR(VLOOKUP(D477,DB!A:F,6,0),"")</f>
        <v/>
      </c>
      <c r="J477" s="119" t="str">
        <f>IFERROR(VLOOKUP(D477,DB!A:G,7,0),"")</f>
        <v/>
      </c>
      <c r="K477" s="122"/>
      <c r="L477" s="137" t="str">
        <f>IFERROR(VLOOKUP(D477,DB!A:I,9,0),"")</f>
        <v/>
      </c>
    </row>
    <row r="478" spans="1:12" ht="31.5" customHeight="1">
      <c r="A478" s="118"/>
      <c r="B478" s="119" t="str">
        <f>IFERROR(VLOOKUP(D478,DB!A:K,11,0),"")</f>
        <v/>
      </c>
      <c r="C478" s="120"/>
      <c r="D478" s="119"/>
      <c r="E478" s="142"/>
      <c r="F478" s="121"/>
      <c r="G478" s="72">
        <f ca="1">IFERROR(NOW()-F478,"-")</f>
        <v>45991.531210995374</v>
      </c>
      <c r="H478" s="121"/>
      <c r="I478" s="119" t="str">
        <f>IFERROR(VLOOKUP(D478,DB!A:F,6,0),"")</f>
        <v/>
      </c>
      <c r="J478" s="119" t="str">
        <f>IFERROR(VLOOKUP(D478,DB!A:G,7,0),"")</f>
        <v/>
      </c>
      <c r="K478" s="122"/>
      <c r="L478" s="137" t="str">
        <f>IFERROR(VLOOKUP(D478,DB!A:I,9,0),"")</f>
        <v/>
      </c>
    </row>
    <row r="479" spans="1:12" ht="31.5" customHeight="1">
      <c r="A479" s="118"/>
      <c r="B479" s="119" t="str">
        <f>IFERROR(VLOOKUP(D479,DB!A:K,11,0),"")</f>
        <v/>
      </c>
      <c r="C479" s="120"/>
      <c r="D479" s="119"/>
      <c r="E479" s="142"/>
      <c r="F479" s="121"/>
      <c r="G479" s="72">
        <f ca="1">IFERROR(NOW()-F479,"-")</f>
        <v>45991.531210995374</v>
      </c>
      <c r="H479" s="121"/>
      <c r="I479" s="119" t="str">
        <f>IFERROR(VLOOKUP(D479,DB!A:F,6,0),"")</f>
        <v/>
      </c>
      <c r="J479" s="119" t="str">
        <f>IFERROR(VLOOKUP(D479,DB!A:G,7,0),"")</f>
        <v/>
      </c>
      <c r="K479" s="122"/>
      <c r="L479" s="137" t="str">
        <f>IFERROR(VLOOKUP(D479,DB!A:I,9,0),"")</f>
        <v/>
      </c>
    </row>
    <row r="480" spans="1:12" ht="31.5" customHeight="1">
      <c r="A480" s="118"/>
      <c r="B480" s="119" t="str">
        <f>IFERROR(VLOOKUP(D480,DB!A:K,11,0),"")</f>
        <v/>
      </c>
      <c r="C480" s="120"/>
      <c r="D480" s="119"/>
      <c r="E480" s="142"/>
      <c r="F480" s="121"/>
      <c r="G480" s="72">
        <f ca="1">IFERROR(NOW()-F480,"-")</f>
        <v>45991.531210995374</v>
      </c>
      <c r="H480" s="121"/>
      <c r="I480" s="119" t="str">
        <f>IFERROR(VLOOKUP(D480,DB!A:F,6,0),"")</f>
        <v/>
      </c>
      <c r="J480" s="119" t="str">
        <f>IFERROR(VLOOKUP(D480,DB!A:G,7,0),"")</f>
        <v/>
      </c>
      <c r="K480" s="122"/>
      <c r="L480" s="137" t="str">
        <f>IFERROR(VLOOKUP(D480,DB!A:I,9,0),"")</f>
        <v/>
      </c>
    </row>
    <row r="481" spans="1:12" ht="31.5" customHeight="1">
      <c r="A481" s="118"/>
      <c r="B481" s="119" t="str">
        <f>IFERROR(VLOOKUP(D481,DB!A:K,11,0),"")</f>
        <v/>
      </c>
      <c r="C481" s="120"/>
      <c r="D481" s="119"/>
      <c r="E481" s="142"/>
      <c r="F481" s="121"/>
      <c r="G481" s="72">
        <f ca="1">IFERROR(NOW()-F481,"-")</f>
        <v>45991.531210995374</v>
      </c>
      <c r="H481" s="121"/>
      <c r="I481" s="119" t="str">
        <f>IFERROR(VLOOKUP(D481,DB!A:F,6,0),"")</f>
        <v/>
      </c>
      <c r="J481" s="119" t="str">
        <f>IFERROR(VLOOKUP(D481,DB!A:G,7,0),"")</f>
        <v/>
      </c>
      <c r="K481" s="122"/>
      <c r="L481" s="137" t="str">
        <f>IFERROR(VLOOKUP(D481,DB!A:I,9,0),"")</f>
        <v/>
      </c>
    </row>
    <row r="482" spans="1:12" ht="31.5" customHeight="1">
      <c r="A482" s="118"/>
      <c r="B482" s="119" t="str">
        <f>IFERROR(VLOOKUP(D482,DB!A:K,11,0),"")</f>
        <v/>
      </c>
      <c r="C482" s="120"/>
      <c r="D482" s="119"/>
      <c r="E482" s="142"/>
      <c r="F482" s="121"/>
      <c r="G482" s="72">
        <f ca="1">IFERROR(NOW()-F482,"-")</f>
        <v>45991.531210995374</v>
      </c>
      <c r="H482" s="121"/>
      <c r="I482" s="119" t="str">
        <f>IFERROR(VLOOKUP(D482,DB!A:F,6,0),"")</f>
        <v/>
      </c>
      <c r="J482" s="119" t="str">
        <f>IFERROR(VLOOKUP(D482,DB!A:G,7,0),"")</f>
        <v/>
      </c>
      <c r="K482" s="122"/>
      <c r="L482" s="137" t="str">
        <f>IFERROR(VLOOKUP(D482,DB!A:I,9,0),"")</f>
        <v/>
      </c>
    </row>
    <row r="483" spans="1:12" ht="31.5" customHeight="1">
      <c r="A483" s="118"/>
      <c r="B483" s="119" t="str">
        <f>IFERROR(VLOOKUP(D483,DB!A:K,11,0),"")</f>
        <v/>
      </c>
      <c r="C483" s="120"/>
      <c r="D483" s="119"/>
      <c r="E483" s="142"/>
      <c r="F483" s="121"/>
      <c r="G483" s="72">
        <f ca="1">IFERROR(NOW()-F483,"-")</f>
        <v>45991.531210995374</v>
      </c>
      <c r="H483" s="121"/>
      <c r="I483" s="119" t="str">
        <f>IFERROR(VLOOKUP(D483,DB!A:F,6,0),"")</f>
        <v/>
      </c>
      <c r="J483" s="119" t="str">
        <f>IFERROR(VLOOKUP(D483,DB!A:G,7,0),"")</f>
        <v/>
      </c>
      <c r="K483" s="122"/>
      <c r="L483" s="137" t="str">
        <f>IFERROR(VLOOKUP(D483,DB!A:I,9,0),"")</f>
        <v/>
      </c>
    </row>
    <row r="484" spans="1:12" ht="31.5" customHeight="1">
      <c r="A484" s="118"/>
      <c r="B484" s="119" t="str">
        <f>IFERROR(VLOOKUP(D484,DB!A:K,11,0),"")</f>
        <v/>
      </c>
      <c r="C484" s="120"/>
      <c r="D484" s="119"/>
      <c r="E484" s="142"/>
      <c r="F484" s="121"/>
      <c r="G484" s="72">
        <f ca="1">IFERROR(NOW()-F484,"-")</f>
        <v>45991.531210995374</v>
      </c>
      <c r="H484" s="121"/>
      <c r="I484" s="119" t="str">
        <f>IFERROR(VLOOKUP(D484,DB!A:F,6,0),"")</f>
        <v/>
      </c>
      <c r="J484" s="119" t="str">
        <f>IFERROR(VLOOKUP(D484,DB!A:G,7,0),"")</f>
        <v/>
      </c>
      <c r="K484" s="122"/>
      <c r="L484" s="137" t="str">
        <f>IFERROR(VLOOKUP(D484,DB!A:I,9,0),"")</f>
        <v/>
      </c>
    </row>
    <row r="485" spans="1:12" ht="31.5" customHeight="1">
      <c r="A485" s="143"/>
      <c r="B485" s="144" t="str">
        <f>IFERROR(VLOOKUP(D485,DB!A:K,11,0),"")</f>
        <v/>
      </c>
      <c r="C485" s="145"/>
      <c r="D485" s="144"/>
      <c r="E485" s="142"/>
      <c r="F485" s="146"/>
      <c r="G485" s="147">
        <f ca="1">IFERROR(NOW()-F485,"-")</f>
        <v>45991.531210995374</v>
      </c>
      <c r="H485" s="146"/>
      <c r="I485" s="144" t="str">
        <f>IFERROR(VLOOKUP(D485,DB!A:F,6,0),"")</f>
        <v/>
      </c>
      <c r="J485" s="144" t="str">
        <f>IFERROR(VLOOKUP(D485,DB!A:G,7,0),"")</f>
        <v/>
      </c>
      <c r="K485" s="148"/>
      <c r="L485" s="149" t="str">
        <f>IFERROR(VLOOKUP(D485,DB!A:I,9,0),"")</f>
        <v/>
      </c>
    </row>
  </sheetData>
  <dataValidations count="2">
    <dataValidation allowBlank="1" showInputMessage="1" showErrorMessage="1" sqref="E1" xr:uid="{9E1BC488-8814-4F8A-8DBE-742B3278AB71}"/>
    <dataValidation type="list" allowBlank="1" showInputMessage="1" showErrorMessage="1" sqref="E2:E48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2025-11-30T09:46:29Z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